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622" activeTab="0"/>
  </bookViews>
  <sheets>
    <sheet name="учебный план  (2)" sheetId="1" r:id="rId1"/>
    <sheet name="Лист1" sheetId="2" r:id="rId2"/>
    <sheet name="Лист2" sheetId="3" r:id="rId3"/>
  </sheets>
  <definedNames>
    <definedName name="_xlnm.Print_Area" localSheetId="2">'Лист2'!$A$1:$J$23</definedName>
    <definedName name="_xlnm.Print_Area" localSheetId="0">'учебный план  (2)'!$A$1:$L$116</definedName>
  </definedNames>
  <calcPr fullCalcOnLoad="1"/>
</workbook>
</file>

<file path=xl/sharedStrings.xml><?xml version="1.0" encoding="utf-8"?>
<sst xmlns="http://schemas.openxmlformats.org/spreadsheetml/2006/main" count="258" uniqueCount="168">
  <si>
    <t>Этапы подготовки</t>
  </si>
  <si>
    <t>Год обучения</t>
  </si>
  <si>
    <t>Часов в одной группе в неделю</t>
  </si>
  <si>
    <t>Часов в одной группе в год</t>
  </si>
  <si>
    <t>Часов во всех группах в год</t>
  </si>
  <si>
    <t>Количество</t>
  </si>
  <si>
    <t xml:space="preserve"> групп</t>
  </si>
  <si>
    <t>итого:</t>
  </si>
  <si>
    <t>спортивно-оздоровительный</t>
  </si>
  <si>
    <t>ВСЕГО:</t>
  </si>
  <si>
    <t>Название программы</t>
  </si>
  <si>
    <t>Вид программы</t>
  </si>
  <si>
    <t>Дополнительные общеразвивающие программы</t>
  </si>
  <si>
    <t>Дополнительные предпрофессиональные программы</t>
  </si>
  <si>
    <t>Дополнительные общеобразовательные программы</t>
  </si>
  <si>
    <t>человеко-часы</t>
  </si>
  <si>
    <t>Общеразвивающие</t>
  </si>
  <si>
    <t>Предпрофессиональные</t>
  </si>
  <si>
    <t>Вид спорта</t>
  </si>
  <si>
    <t>Спортивно-оздоровительный этап</t>
  </si>
  <si>
    <t>Всего</t>
  </si>
  <si>
    <t>№/п</t>
  </si>
  <si>
    <t>Футбол</t>
  </si>
  <si>
    <t>Волейбол</t>
  </si>
  <si>
    <t>Гандбол</t>
  </si>
  <si>
    <t>Дзюдо</t>
  </si>
  <si>
    <t>УТВЕРЖДАЮ:</t>
  </si>
  <si>
    <t xml:space="preserve">Принят: </t>
  </si>
  <si>
    <t xml:space="preserve">на заседании тренерско-педагогического совета </t>
  </si>
  <si>
    <t xml:space="preserve">1. ГАНДБОЛ </t>
  </si>
  <si>
    <t>всего уч-ся</t>
  </si>
  <si>
    <t>ВСЕГО ПО ГАНДБОЛУ</t>
  </si>
  <si>
    <t>2. ФУТБОЛ</t>
  </si>
  <si>
    <t>ВСЕГО ПО ФУТБОЛУ</t>
  </si>
  <si>
    <t>3. ВОЛЕЙБОЛ</t>
  </si>
  <si>
    <t>4. ГРЕКО-РИМСКАЯ БОРЬБА</t>
  </si>
  <si>
    <t>ВСЕГО ПО ГРЕКО-РИМСКОЙ БОРЬБЕ</t>
  </si>
  <si>
    <t>5. ДЗЮДО</t>
  </si>
  <si>
    <t>ВСЕГО ПО ДЗЮДО</t>
  </si>
  <si>
    <t>ВСЕГО ПО ДЮСШ</t>
  </si>
  <si>
    <t>ВСЕГО ПО ВОЛЕЙБОЛУ</t>
  </si>
  <si>
    <t xml:space="preserve"> уч-ся в  группах (юн)</t>
  </si>
  <si>
    <t xml:space="preserve"> уч-ся в группах (дев)</t>
  </si>
  <si>
    <t>МБОУДО "ДЮСШ" ЕР</t>
  </si>
  <si>
    <t>итого</t>
  </si>
  <si>
    <t>ОВЗ</t>
  </si>
  <si>
    <t>общеразвивающие ОВЗ</t>
  </si>
  <si>
    <t>Греко-римская борьба</t>
  </si>
  <si>
    <t>Спортивно-оздоровительный этап(ОВЗ)</t>
  </si>
  <si>
    <t>10</t>
  </si>
  <si>
    <t>3</t>
  </si>
  <si>
    <t>2</t>
  </si>
  <si>
    <t>4</t>
  </si>
  <si>
    <t>По предпрофессиональным</t>
  </si>
  <si>
    <t>5</t>
  </si>
  <si>
    <t>ВСЕГО детей</t>
  </si>
  <si>
    <t>ВСЕГО взрослых</t>
  </si>
  <si>
    <t>ВСЕГО</t>
  </si>
  <si>
    <t>По общеразвивающим программам для ОВЗ</t>
  </si>
  <si>
    <t>ЕСОШ№1</t>
  </si>
  <si>
    <t>ЕСОШ№7</t>
  </si>
  <si>
    <t>ВСОШ№9</t>
  </si>
  <si>
    <t>ШСОШ№10</t>
  </si>
  <si>
    <t>ИООШ№21</t>
  </si>
  <si>
    <t>6. СОФТБОЛ</t>
  </si>
  <si>
    <t>Софтбол</t>
  </si>
  <si>
    <t>базовый уровень сложности</t>
  </si>
  <si>
    <t>углубленный уровень сложности</t>
  </si>
  <si>
    <t>Спортивно-оздоровительный этап (ОВЗ)</t>
  </si>
  <si>
    <t>Спортивно-оздоровительный этап (взрослые)</t>
  </si>
  <si>
    <t>базовый уровень</t>
  </si>
  <si>
    <t>углубленный уровень</t>
  </si>
  <si>
    <t>15чел</t>
  </si>
  <si>
    <t>Д/с№1 "Ромашка"</t>
  </si>
  <si>
    <t>Д/с№9 "Теремок"</t>
  </si>
  <si>
    <t>30чел</t>
  </si>
  <si>
    <t>Д/с№8"Звездочка"</t>
  </si>
  <si>
    <t>Д/с №33 "Светлячок"</t>
  </si>
  <si>
    <t>Всего в СОГ</t>
  </si>
  <si>
    <t>1</t>
  </si>
  <si>
    <t>135</t>
  </si>
  <si>
    <t>30</t>
  </si>
  <si>
    <t>Д/с№7"Жемчужинка"</t>
  </si>
  <si>
    <t>15 чел.</t>
  </si>
  <si>
    <t>РСОШ№4</t>
  </si>
  <si>
    <t>Д/с №31 "Улыбка"</t>
  </si>
  <si>
    <t>кол-во групп в ОУ</t>
  </si>
  <si>
    <t>кол-во групп в ДОУ</t>
  </si>
  <si>
    <t>ВСЕГО ПО СОФТБОЛУ</t>
  </si>
  <si>
    <t>часов по ОВЗ в месяц</t>
  </si>
  <si>
    <t>86</t>
  </si>
  <si>
    <t>60</t>
  </si>
  <si>
    <t>24</t>
  </si>
  <si>
    <t>8</t>
  </si>
  <si>
    <t>101</t>
  </si>
  <si>
    <t>75</t>
  </si>
  <si>
    <t>По общеразвивающим программам для детей</t>
  </si>
  <si>
    <t>БООШ№13</t>
  </si>
  <si>
    <t>ОСОШ№6</t>
  </si>
  <si>
    <t>ЛФК</t>
  </si>
  <si>
    <t>Информация о планируемом количестве учебных групп в 2022-2023 учебном году</t>
  </si>
  <si>
    <t>138</t>
  </si>
  <si>
    <t>242</t>
  </si>
  <si>
    <t>99</t>
  </si>
  <si>
    <t>479</t>
  </si>
  <si>
    <t>190</t>
  </si>
  <si>
    <t>40</t>
  </si>
  <si>
    <t>240</t>
  </si>
  <si>
    <t>91</t>
  </si>
  <si>
    <t>45</t>
  </si>
  <si>
    <t>52</t>
  </si>
  <si>
    <t>97</t>
  </si>
  <si>
    <t>110</t>
  </si>
  <si>
    <t>26</t>
  </si>
  <si>
    <t>18</t>
  </si>
  <si>
    <t>154</t>
  </si>
  <si>
    <t>566</t>
  </si>
  <si>
    <t>574</t>
  </si>
  <si>
    <t>370</t>
  </si>
  <si>
    <t>137</t>
  </si>
  <si>
    <t>1081</t>
  </si>
  <si>
    <t>платные услуги</t>
  </si>
  <si>
    <t>10(шейпинг)</t>
  </si>
  <si>
    <t>10(баскетбол)</t>
  </si>
  <si>
    <t>566 чел</t>
  </si>
  <si>
    <t>8  чел</t>
  </si>
  <si>
    <t>40 чел</t>
  </si>
  <si>
    <t>По общеразвивающим программам для взрослых (платные)</t>
  </si>
  <si>
    <t>базовый - 370</t>
  </si>
  <si>
    <t>углубленный - 137</t>
  </si>
  <si>
    <t>всего - 507чел</t>
  </si>
  <si>
    <t>1081чел</t>
  </si>
  <si>
    <t>1121 чел</t>
  </si>
  <si>
    <t>на базах ОУ</t>
  </si>
  <si>
    <t>Н-РСОШ№2</t>
  </si>
  <si>
    <t>15</t>
  </si>
  <si>
    <t>44</t>
  </si>
  <si>
    <t xml:space="preserve">колледж </t>
  </si>
  <si>
    <t>20</t>
  </si>
  <si>
    <t>333</t>
  </si>
  <si>
    <t>120 чел</t>
  </si>
  <si>
    <t>9</t>
  </si>
  <si>
    <t>На базах ДОУ</t>
  </si>
  <si>
    <t>Информация на 1 сентября  в 2022-2023 учебном году</t>
  </si>
  <si>
    <t>кол-во детей</t>
  </si>
  <si>
    <t>часов в месяц (внеш совмесители)</t>
  </si>
  <si>
    <t>часов в месяц (штатные)</t>
  </si>
  <si>
    <t>часов в год (внешние совместители)</t>
  </si>
  <si>
    <t>часов в год (штатные)</t>
  </si>
  <si>
    <t>часов по ОВЗ в год</t>
  </si>
  <si>
    <t>ВСЕГО ПО ШКОЛЕ в год</t>
  </si>
  <si>
    <t>ВСЕГО ПО ШКОЛЕ В МЕСЯЦ</t>
  </si>
  <si>
    <t>меньше на 4.22</t>
  </si>
  <si>
    <t>7. ТЕГ - РЕГБИ</t>
  </si>
  <si>
    <t>ВСЕГО ПО ТЕГ-РЕГБИ</t>
  </si>
  <si>
    <t>8. НАСТОЛЬНЫЙ  ТЕННИС</t>
  </si>
  <si>
    <t>ВСЕГО ПО Н/ТЕННИСУ</t>
  </si>
  <si>
    <t>9. ПАУЭРЛИФТИНГ</t>
  </si>
  <si>
    <t>ВСЕГО ПО  ПАУЭРЛИФТИНГУ</t>
  </si>
  <si>
    <t>10. ШАХМАТЫ</t>
  </si>
  <si>
    <t>ВСЕГО ПО ШАХМАТАМ</t>
  </si>
  <si>
    <t>Учебный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бюджетного образовательного учреждения дополнительного образования                                                                                                                                    "Детско-юношеская спортивная школа" Егорлыкского района</t>
  </si>
  <si>
    <r>
      <t>Протокол №</t>
    </r>
    <r>
      <rPr>
        <b/>
        <u val="single"/>
        <sz val="16"/>
        <color indexed="8"/>
        <rFont val="Times New Roman"/>
        <family val="1"/>
      </rPr>
      <t xml:space="preserve"> 2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от 30</t>
    </r>
    <r>
      <rPr>
        <b/>
        <u val="single"/>
        <sz val="16"/>
        <color indexed="8"/>
        <rFont val="Times New Roman"/>
        <family val="1"/>
      </rPr>
      <t>.09.2022 г.</t>
    </r>
  </si>
  <si>
    <r>
      <t xml:space="preserve">Директор МБОУДО "ДЮСШ"___________И.В. Басистая
Приказ № </t>
    </r>
    <r>
      <rPr>
        <b/>
        <u val="single"/>
        <sz val="16"/>
        <rFont val="Times New Roman"/>
        <family val="1"/>
      </rPr>
      <t>83</t>
    </r>
    <r>
      <rPr>
        <b/>
        <sz val="16"/>
        <rFont val="Times New Roman"/>
        <family val="1"/>
      </rPr>
      <t xml:space="preserve">  от </t>
    </r>
    <r>
      <rPr>
        <b/>
        <u val="single"/>
        <sz val="16"/>
        <rFont val="Times New Roman"/>
        <family val="1"/>
      </rPr>
      <t>30 сентября 2022 г.</t>
    </r>
    <r>
      <rPr>
        <b/>
        <sz val="16"/>
        <rFont val="Times New Roman"/>
        <family val="1"/>
      </rPr>
      <t xml:space="preserve">
</t>
    </r>
  </si>
  <si>
    <r>
      <t>на 2022-2023 учебный год с</t>
    </r>
    <r>
      <rPr>
        <b/>
        <u val="single"/>
        <sz val="36"/>
        <rFont val="Times New Roman"/>
        <family val="1"/>
      </rPr>
      <t xml:space="preserve"> 01.10. 2022 </t>
    </r>
    <r>
      <rPr>
        <b/>
        <sz val="36"/>
        <rFont val="Times New Roman"/>
        <family val="1"/>
      </rPr>
      <t>года</t>
    </r>
  </si>
  <si>
    <t xml:space="preserve">детей по общеразвивающим всего - </t>
  </si>
  <si>
    <t xml:space="preserve">детей по предпрофессиональным всего - </t>
  </si>
  <si>
    <t>из них ОВЗ - 8 чел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</si>
</sst>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14">
    <font>
      <sz val="10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36"/>
      <name val="Times New Roman"/>
      <family val="1"/>
    </font>
    <font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4"/>
      <name val="Arial"/>
      <family val="2"/>
    </font>
    <font>
      <i/>
      <sz val="22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36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9"/>
      <name val="Times New Roman"/>
      <family val="1"/>
    </font>
    <font>
      <b/>
      <sz val="36"/>
      <color indexed="9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36"/>
      <color indexed="8"/>
      <name val="Times New Roman"/>
      <family val="1"/>
    </font>
    <font>
      <sz val="28"/>
      <color indexed="10"/>
      <name val="Times New Roman"/>
      <family val="1"/>
    </font>
    <font>
      <sz val="18"/>
      <color indexed="10"/>
      <name val="Times New Roman"/>
      <family val="1"/>
    </font>
    <font>
      <sz val="18"/>
      <color indexed="30"/>
      <name val="Times New Roman"/>
      <family val="1"/>
    </font>
    <font>
      <b/>
      <sz val="36"/>
      <color indexed="30"/>
      <name val="Times New Roman"/>
      <family val="1"/>
    </font>
    <font>
      <b/>
      <sz val="28"/>
      <color indexed="17"/>
      <name val="Times New Roman"/>
      <family val="1"/>
    </font>
    <font>
      <sz val="28"/>
      <color indexed="17"/>
      <name val="Times New Roman"/>
      <family val="1"/>
    </font>
    <font>
      <sz val="28"/>
      <color indexed="36"/>
      <name val="Times New Roman"/>
      <family val="1"/>
    </font>
    <font>
      <sz val="28"/>
      <color indexed="30"/>
      <name val="Times New Roman"/>
      <family val="1"/>
    </font>
    <font>
      <sz val="24"/>
      <color indexed="36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b/>
      <i/>
      <sz val="24"/>
      <color indexed="30"/>
      <name val="Times New Roman"/>
      <family val="1"/>
    </font>
    <font>
      <sz val="24"/>
      <color indexed="30"/>
      <name val="Times New Roman"/>
      <family val="1"/>
    </font>
    <font>
      <b/>
      <sz val="24"/>
      <color indexed="30"/>
      <name val="Times New Roman"/>
      <family val="1"/>
    </font>
    <font>
      <b/>
      <sz val="18"/>
      <color indexed="10"/>
      <name val="Times New Roman"/>
      <family val="1"/>
    </font>
    <font>
      <sz val="16"/>
      <color indexed="30"/>
      <name val="Times New Roman"/>
      <family val="1"/>
    </font>
    <font>
      <sz val="18"/>
      <color indexed="13"/>
      <name val="Times New Roman"/>
      <family val="1"/>
    </font>
    <font>
      <sz val="16"/>
      <color indexed="13"/>
      <name val="Times New Roman"/>
      <family val="1"/>
    </font>
    <font>
      <sz val="18"/>
      <color indexed="36"/>
      <name val="Times New Roman"/>
      <family val="1"/>
    </font>
    <font>
      <sz val="16"/>
      <color indexed="36"/>
      <name val="Times New Roman"/>
      <family val="1"/>
    </font>
    <font>
      <b/>
      <sz val="24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0"/>
      <name val="Times New Roman"/>
      <family val="1"/>
    </font>
    <font>
      <b/>
      <sz val="36"/>
      <color theme="0"/>
      <name val="Times New Roman"/>
      <family val="1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b/>
      <sz val="36"/>
      <color theme="1"/>
      <name val="Times New Roman"/>
      <family val="1"/>
    </font>
    <font>
      <sz val="28"/>
      <color rgb="FFFF0000"/>
      <name val="Times New Roman"/>
      <family val="1"/>
    </font>
    <font>
      <sz val="18"/>
      <color rgb="FFFF0000"/>
      <name val="Times New Roman"/>
      <family val="1"/>
    </font>
    <font>
      <sz val="18"/>
      <color rgb="FF0070C0"/>
      <name val="Times New Roman"/>
      <family val="1"/>
    </font>
    <font>
      <b/>
      <sz val="36"/>
      <color rgb="FF0070C0"/>
      <name val="Times New Roman"/>
      <family val="1"/>
    </font>
    <font>
      <b/>
      <sz val="28"/>
      <color rgb="FF00B050"/>
      <name val="Times New Roman"/>
      <family val="1"/>
    </font>
    <font>
      <sz val="28"/>
      <color rgb="FF00B050"/>
      <name val="Times New Roman"/>
      <family val="1"/>
    </font>
    <font>
      <b/>
      <sz val="16"/>
      <color theme="1"/>
      <name val="Times New Roman"/>
      <family val="1"/>
    </font>
    <font>
      <sz val="28"/>
      <color rgb="FF7030A0"/>
      <name val="Times New Roman"/>
      <family val="1"/>
    </font>
    <font>
      <sz val="28"/>
      <color rgb="FF0070C0"/>
      <name val="Times New Roman"/>
      <family val="1"/>
    </font>
    <font>
      <sz val="24"/>
      <color rgb="FF7030A0"/>
      <name val="Times New Roman"/>
      <family val="1"/>
    </font>
    <font>
      <b/>
      <sz val="24"/>
      <color rgb="FFFF0000"/>
      <name val="Times New Roman"/>
      <family val="1"/>
    </font>
    <font>
      <sz val="24"/>
      <color rgb="FFFF0000"/>
      <name val="Times New Roman"/>
      <family val="1"/>
    </font>
    <font>
      <b/>
      <i/>
      <sz val="24"/>
      <color rgb="FF0070C0"/>
      <name val="Times New Roman"/>
      <family val="1"/>
    </font>
    <font>
      <sz val="24"/>
      <color rgb="FF0070C0"/>
      <name val="Times New Roman"/>
      <family val="1"/>
    </font>
    <font>
      <b/>
      <sz val="24"/>
      <color rgb="FF0070C0"/>
      <name val="Times New Roman"/>
      <family val="1"/>
    </font>
    <font>
      <b/>
      <sz val="18"/>
      <color rgb="FFFF0000"/>
      <name val="Times New Roman"/>
      <family val="1"/>
    </font>
    <font>
      <sz val="16"/>
      <color rgb="FF0070C0"/>
      <name val="Times New Roman"/>
      <family val="1"/>
    </font>
    <font>
      <sz val="18"/>
      <color rgb="FFFFFF00"/>
      <name val="Times New Roman"/>
      <family val="1"/>
    </font>
    <font>
      <sz val="16"/>
      <color rgb="FFFFFF00"/>
      <name val="Times New Roman"/>
      <family val="1"/>
    </font>
    <font>
      <sz val="18"/>
      <color theme="7"/>
      <name val="Times New Roman"/>
      <family val="1"/>
    </font>
    <font>
      <sz val="16"/>
      <color theme="7"/>
      <name val="Times New Roman"/>
      <family val="1"/>
    </font>
    <font>
      <b/>
      <sz val="2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center" wrapText="1"/>
    </xf>
    <xf numFmtId="2" fontId="88" fillId="0" borderId="0" xfId="0" applyNumberFormat="1" applyFont="1" applyFill="1" applyBorder="1" applyAlignment="1">
      <alignment vertical="center"/>
    </xf>
    <xf numFmtId="0" fontId="8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3" fontId="92" fillId="0" borderId="10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vertical="center"/>
    </xf>
    <xf numFmtId="0" fontId="99" fillId="0" borderId="10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100" fillId="0" borderId="0" xfId="0" applyFont="1" applyFill="1" applyBorder="1" applyAlignment="1">
      <alignment horizontal="center" vertical="center"/>
    </xf>
    <xf numFmtId="3" fontId="99" fillId="0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04" fillId="0" borderId="13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 vertical="center"/>
    </xf>
    <xf numFmtId="0" fontId="102" fillId="0" borderId="14" xfId="0" applyFont="1" applyFill="1" applyBorder="1" applyAlignment="1">
      <alignment horizontal="center" vertical="center" wrapText="1"/>
    </xf>
    <xf numFmtId="0" fontId="102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04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2" fillId="0" borderId="15" xfId="0" applyFont="1" applyFill="1" applyBorder="1" applyAlignment="1">
      <alignment horizontal="center" vertical="center" wrapText="1"/>
    </xf>
    <xf numFmtId="0" fontId="104" fillId="0" borderId="14" xfId="0" applyFont="1" applyFill="1" applyBorder="1" applyAlignment="1">
      <alignment vertical="center"/>
    </xf>
    <xf numFmtId="1" fontId="104" fillId="0" borderId="14" xfId="0" applyNumberFormat="1" applyFont="1" applyFill="1" applyBorder="1" applyAlignment="1">
      <alignment horizontal="center" vertical="center"/>
    </xf>
    <xf numFmtId="0" fontId="104" fillId="0" borderId="14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vertical="center"/>
    </xf>
    <xf numFmtId="1" fontId="104" fillId="0" borderId="10" xfId="0" applyNumberFormat="1" applyFont="1" applyFill="1" applyBorder="1" applyAlignment="1">
      <alignment horizontal="center" vertical="center"/>
    </xf>
    <xf numFmtId="0" fontId="104" fillId="0" borderId="16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1" fillId="0" borderId="10" xfId="0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vertical="center"/>
    </xf>
    <xf numFmtId="0" fontId="106" fillId="0" borderId="10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 wrapText="1"/>
    </xf>
    <xf numFmtId="1" fontId="9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textRotation="90"/>
    </xf>
    <xf numFmtId="2" fontId="13" fillId="0" borderId="0" xfId="0" applyNumberFormat="1" applyFont="1" applyBorder="1" applyAlignment="1">
      <alignment horizontal="center" vertical="top" wrapText="1"/>
    </xf>
    <xf numFmtId="0" fontId="107" fillId="0" borderId="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4" fillId="0" borderId="15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2" fontId="14" fillId="0" borderId="15" xfId="0" applyNumberFormat="1" applyFont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103" fillId="0" borderId="14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vertical="center"/>
    </xf>
    <xf numFmtId="1" fontId="103" fillId="0" borderId="10" xfId="0" applyNumberFormat="1" applyFont="1" applyFill="1" applyBorder="1" applyAlignment="1">
      <alignment horizontal="center" vertical="center"/>
    </xf>
    <xf numFmtId="1" fontId="106" fillId="0" borderId="10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13" fillId="0" borderId="13" xfId="0" applyFont="1" applyFill="1" applyBorder="1" applyAlignment="1">
      <alignment horizontal="center" vertical="center"/>
    </xf>
    <xf numFmtId="1" fontId="113" fillId="0" borderId="13" xfId="0" applyNumberFormat="1" applyFont="1" applyFill="1" applyBorder="1" applyAlignment="1">
      <alignment horizontal="center" vertical="center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106" fillId="0" borderId="18" xfId="0" applyFont="1" applyFill="1" applyBorder="1" applyAlignment="1">
      <alignment horizontal="center" vertical="center" wrapText="1"/>
    </xf>
    <xf numFmtId="0" fontId="106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04" fillId="0" borderId="18" xfId="0" applyFont="1" applyFill="1" applyBorder="1" applyAlignment="1">
      <alignment horizontal="center" vertical="center" wrapText="1"/>
    </xf>
    <xf numFmtId="0" fontId="104" fillId="0" borderId="16" xfId="0" applyFont="1" applyFill="1" applyBorder="1" applyAlignment="1">
      <alignment horizontal="center" vertical="center" wrapText="1"/>
    </xf>
    <xf numFmtId="0" fontId="104" fillId="0" borderId="15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6" fillId="0" borderId="15" xfId="0" applyFont="1" applyFill="1" applyBorder="1" applyAlignment="1">
      <alignment horizontal="left" vertical="center" wrapText="1"/>
    </xf>
    <xf numFmtId="0" fontId="103" fillId="0" borderId="15" xfId="0" applyFont="1" applyFill="1" applyBorder="1" applyAlignment="1">
      <alignment horizontal="right" vertical="center" wrapText="1"/>
    </xf>
    <xf numFmtId="0" fontId="103" fillId="0" borderId="11" xfId="0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 vertical="center"/>
    </xf>
    <xf numFmtId="0" fontId="104" fillId="0" borderId="2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 vertical="center" wrapText="1"/>
    </xf>
    <xf numFmtId="0" fontId="104" fillId="0" borderId="28" xfId="0" applyFont="1" applyFill="1" applyBorder="1" applyAlignment="1">
      <alignment horizontal="center" vertical="center" wrapText="1"/>
    </xf>
    <xf numFmtId="2" fontId="98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0" fontId="104" fillId="0" borderId="15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113" fillId="0" borderId="30" xfId="0" applyFont="1" applyFill="1" applyBorder="1" applyAlignment="1">
      <alignment horizontal="center" vertical="center"/>
    </xf>
    <xf numFmtId="0" fontId="113" fillId="0" borderId="28" xfId="0" applyFont="1" applyFill="1" applyBorder="1" applyAlignment="1">
      <alignment horizontal="center" vertical="center"/>
    </xf>
    <xf numFmtId="0" fontId="104" fillId="0" borderId="17" xfId="0" applyFont="1" applyFill="1" applyBorder="1" applyAlignment="1">
      <alignment horizontal="center" vertical="center"/>
    </xf>
    <xf numFmtId="0" fontId="104" fillId="0" borderId="1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2" fontId="9" fillId="0" borderId="21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29"/>
  <sheetViews>
    <sheetView tabSelected="1" view="pageBreakPreview" zoomScale="55" zoomScaleNormal="52" zoomScaleSheetLayoutView="55" zoomScalePageLayoutView="50" workbookViewId="0" topLeftCell="C101">
      <selection activeCell="I113" sqref="I113"/>
    </sheetView>
  </sheetViews>
  <sheetFormatPr defaultColWidth="9.140625" defaultRowHeight="12.75"/>
  <cols>
    <col min="1" max="1" width="24.28125" style="3" customWidth="1"/>
    <col min="2" max="2" width="56.28125" style="5" customWidth="1"/>
    <col min="3" max="3" width="48.57421875" style="3" customWidth="1"/>
    <col min="4" max="4" width="14.140625" style="3" customWidth="1"/>
    <col min="5" max="5" width="14.8515625" style="3" customWidth="1"/>
    <col min="6" max="6" width="21.00390625" style="3" customWidth="1"/>
    <col min="7" max="7" width="15.57421875" style="26" customWidth="1"/>
    <col min="8" max="8" width="29.28125" style="26" customWidth="1"/>
    <col min="9" max="9" width="13.8515625" style="3" customWidth="1"/>
    <col min="10" max="10" width="20.57421875" style="26" customWidth="1"/>
    <col min="11" max="11" width="31.28125" style="3" customWidth="1"/>
    <col min="12" max="12" width="39.28125" style="6" customWidth="1"/>
    <col min="13" max="13" width="9.140625" style="3" customWidth="1"/>
    <col min="14" max="14" width="58.00390625" style="3" customWidth="1"/>
    <col min="15" max="15" width="42.8515625" style="3" customWidth="1"/>
    <col min="16" max="16384" width="9.140625" style="3" customWidth="1"/>
  </cols>
  <sheetData>
    <row r="1" spans="1:5" ht="35.25">
      <c r="A1" s="19"/>
      <c r="B1" s="20"/>
      <c r="C1" s="19"/>
      <c r="D1" s="16"/>
      <c r="E1" s="16"/>
    </row>
    <row r="2" spans="1:11" ht="45">
      <c r="A2" s="155" t="s">
        <v>27</v>
      </c>
      <c r="B2" s="155"/>
      <c r="C2" s="155"/>
      <c r="D2" s="18"/>
      <c r="E2" s="18"/>
      <c r="F2" s="15"/>
      <c r="G2" s="27"/>
      <c r="H2" s="27"/>
      <c r="I2" s="15"/>
      <c r="J2" s="156" t="s">
        <v>26</v>
      </c>
      <c r="K2" s="156"/>
    </row>
    <row r="3" spans="1:12" ht="45" customHeight="1">
      <c r="A3" s="32" t="s">
        <v>28</v>
      </c>
      <c r="B3" s="32"/>
      <c r="C3" s="32"/>
      <c r="D3" s="17"/>
      <c r="E3" s="17"/>
      <c r="F3" s="15"/>
      <c r="G3" s="27"/>
      <c r="H3" s="27"/>
      <c r="I3" s="176" t="s">
        <v>163</v>
      </c>
      <c r="J3" s="176"/>
      <c r="K3" s="176"/>
      <c r="L3" s="176"/>
    </row>
    <row r="4" spans="1:12" ht="45">
      <c r="A4" s="157" t="s">
        <v>43</v>
      </c>
      <c r="B4" s="157"/>
      <c r="C4" s="157"/>
      <c r="D4" s="17"/>
      <c r="E4" s="17"/>
      <c r="F4" s="15"/>
      <c r="G4" s="27"/>
      <c r="H4" s="27"/>
      <c r="I4" s="176"/>
      <c r="J4" s="176"/>
      <c r="K4" s="176"/>
      <c r="L4" s="176"/>
    </row>
    <row r="5" spans="1:12" ht="45">
      <c r="A5" s="158" t="s">
        <v>162</v>
      </c>
      <c r="B5" s="158"/>
      <c r="C5" s="158"/>
      <c r="D5" s="17"/>
      <c r="E5" s="109"/>
      <c r="F5" s="109"/>
      <c r="G5" s="109"/>
      <c r="H5" s="27"/>
      <c r="I5" s="176"/>
      <c r="J5" s="176"/>
      <c r="K5" s="176"/>
      <c r="L5" s="176"/>
    </row>
    <row r="6" spans="1:12" ht="45" customHeight="1">
      <c r="A6" s="158"/>
      <c r="B6" s="158"/>
      <c r="C6" s="158"/>
      <c r="D6" s="17"/>
      <c r="E6" s="109"/>
      <c r="F6" s="109"/>
      <c r="G6" s="27"/>
      <c r="H6" s="27"/>
      <c r="I6" s="176"/>
      <c r="J6" s="176"/>
      <c r="K6" s="176"/>
      <c r="L6" s="176"/>
    </row>
    <row r="7" spans="1:12" ht="7.5" customHeight="1">
      <c r="A7" s="21"/>
      <c r="B7" s="21"/>
      <c r="C7" s="21"/>
      <c r="D7" s="17"/>
      <c r="E7" s="109"/>
      <c r="F7" s="15"/>
      <c r="G7" s="27"/>
      <c r="H7" s="27"/>
      <c r="I7" s="176"/>
      <c r="J7" s="176"/>
      <c r="K7" s="176"/>
      <c r="L7" s="176"/>
    </row>
    <row r="8" spans="1:12" ht="123.75" customHeight="1">
      <c r="A8" s="159" t="s">
        <v>161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</row>
    <row r="9" spans="1:11" ht="67.5" customHeight="1">
      <c r="A9" s="180" t="s">
        <v>164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1:12" s="1" customFormat="1" ht="33" customHeight="1">
      <c r="A10" s="162" t="s">
        <v>10</v>
      </c>
      <c r="B10" s="162" t="s">
        <v>11</v>
      </c>
      <c r="C10" s="164" t="s">
        <v>0</v>
      </c>
      <c r="D10" s="162" t="s">
        <v>1</v>
      </c>
      <c r="E10" s="177" t="s">
        <v>5</v>
      </c>
      <c r="F10" s="178"/>
      <c r="G10" s="178"/>
      <c r="H10" s="178"/>
      <c r="I10" s="178"/>
      <c r="J10" s="178"/>
      <c r="K10" s="179"/>
      <c r="L10" s="7"/>
    </row>
    <row r="11" spans="1:12" s="1" customFormat="1" ht="194.25">
      <c r="A11" s="163"/>
      <c r="B11" s="163"/>
      <c r="C11" s="165"/>
      <c r="D11" s="163"/>
      <c r="E11" s="2" t="s">
        <v>6</v>
      </c>
      <c r="F11" s="2" t="s">
        <v>41</v>
      </c>
      <c r="G11" s="2" t="s">
        <v>42</v>
      </c>
      <c r="H11" s="2" t="s">
        <v>30</v>
      </c>
      <c r="I11" s="2" t="s">
        <v>2</v>
      </c>
      <c r="J11" s="2" t="s">
        <v>3</v>
      </c>
      <c r="K11" s="2" t="s">
        <v>4</v>
      </c>
      <c r="L11" s="7" t="s">
        <v>15</v>
      </c>
    </row>
    <row r="12" spans="1:12" s="1" customFormat="1" ht="34.5" customHeight="1">
      <c r="A12" s="166" t="s">
        <v>14</v>
      </c>
      <c r="B12" s="168" t="s">
        <v>29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</row>
    <row r="13" spans="1:12" s="1" customFormat="1" ht="34.5" customHeight="1">
      <c r="A13" s="167"/>
      <c r="B13" s="149" t="s">
        <v>12</v>
      </c>
      <c r="C13" s="148" t="s">
        <v>8</v>
      </c>
      <c r="D13" s="44">
        <v>1</v>
      </c>
      <c r="E13" s="44">
        <v>2</v>
      </c>
      <c r="F13" s="44">
        <v>15</v>
      </c>
      <c r="G13" s="44">
        <v>15</v>
      </c>
      <c r="H13" s="44">
        <f>F13+G13</f>
        <v>30</v>
      </c>
      <c r="I13" s="44">
        <v>6</v>
      </c>
      <c r="J13" s="45">
        <f>I13*46</f>
        <v>276</v>
      </c>
      <c r="K13" s="108">
        <f>J13*E13</f>
        <v>552</v>
      </c>
      <c r="L13" s="44">
        <f>J13*H13</f>
        <v>8280</v>
      </c>
    </row>
    <row r="14" spans="1:12" s="1" customFormat="1" ht="34.5" customHeight="1">
      <c r="A14" s="167"/>
      <c r="B14" s="149"/>
      <c r="C14" s="149"/>
      <c r="D14" s="45">
        <v>1</v>
      </c>
      <c r="E14" s="45">
        <v>1</v>
      </c>
      <c r="F14" s="45">
        <v>16</v>
      </c>
      <c r="G14" s="45">
        <v>13</v>
      </c>
      <c r="H14" s="44">
        <f>F14+G14</f>
        <v>29</v>
      </c>
      <c r="I14" s="45">
        <v>4</v>
      </c>
      <c r="J14" s="45">
        <f>I14*46</f>
        <v>184</v>
      </c>
      <c r="K14" s="108">
        <f>J14*E14</f>
        <v>184</v>
      </c>
      <c r="L14" s="44">
        <f>J14*H14</f>
        <v>5336</v>
      </c>
    </row>
    <row r="15" spans="1:12" s="1" customFormat="1" ht="34.5" customHeight="1">
      <c r="A15" s="167"/>
      <c r="B15" s="149"/>
      <c r="C15" s="149"/>
      <c r="D15" s="45">
        <v>1</v>
      </c>
      <c r="E15" s="45">
        <v>1</v>
      </c>
      <c r="F15" s="45">
        <v>5</v>
      </c>
      <c r="G15" s="45">
        <v>5</v>
      </c>
      <c r="H15" s="44">
        <f>F15+G15</f>
        <v>10</v>
      </c>
      <c r="I15" s="45">
        <v>6</v>
      </c>
      <c r="J15" s="45">
        <f>I15*36</f>
        <v>216</v>
      </c>
      <c r="K15" s="108">
        <f>J15*E15</f>
        <v>216</v>
      </c>
      <c r="L15" s="44">
        <f>J15*H15</f>
        <v>2160</v>
      </c>
    </row>
    <row r="16" spans="1:12" s="1" customFormat="1" ht="34.5" customHeight="1">
      <c r="A16" s="167"/>
      <c r="B16" s="149"/>
      <c r="C16" s="149"/>
      <c r="D16" s="45">
        <v>1</v>
      </c>
      <c r="E16" s="45">
        <v>2</v>
      </c>
      <c r="F16" s="45">
        <v>17</v>
      </c>
      <c r="G16" s="45">
        <v>10</v>
      </c>
      <c r="H16" s="44">
        <f>F16+G16</f>
        <v>27</v>
      </c>
      <c r="I16" s="45">
        <v>3</v>
      </c>
      <c r="J16" s="45">
        <f>I16*36</f>
        <v>108</v>
      </c>
      <c r="K16" s="108">
        <f>J16*E16</f>
        <v>216</v>
      </c>
      <c r="L16" s="44">
        <f>J16*H16</f>
        <v>2916</v>
      </c>
    </row>
    <row r="17" spans="1:12" s="1" customFormat="1" ht="34.5" customHeight="1">
      <c r="A17" s="167"/>
      <c r="B17" s="149"/>
      <c r="C17" s="152"/>
      <c r="D17" s="46" t="s">
        <v>45</v>
      </c>
      <c r="E17" s="46">
        <v>1</v>
      </c>
      <c r="F17" s="46">
        <v>2</v>
      </c>
      <c r="G17" s="46">
        <v>1</v>
      </c>
      <c r="H17" s="71">
        <f>F17+G17</f>
        <v>3</v>
      </c>
      <c r="I17" s="46">
        <v>6</v>
      </c>
      <c r="J17" s="46">
        <f>I17*36</f>
        <v>216</v>
      </c>
      <c r="K17" s="72">
        <f>J17*E17</f>
        <v>216</v>
      </c>
      <c r="L17" s="71">
        <f>J17*H17</f>
        <v>648</v>
      </c>
    </row>
    <row r="18" spans="1:15" s="23" customFormat="1" ht="36" customHeight="1">
      <c r="A18" s="167"/>
      <c r="B18" s="152"/>
      <c r="C18" s="47" t="s">
        <v>7</v>
      </c>
      <c r="D18" s="47"/>
      <c r="E18" s="47">
        <f>E13+E14+E15+E16</f>
        <v>6</v>
      </c>
      <c r="F18" s="47">
        <f>F13+F14+F15+F16</f>
        <v>53</v>
      </c>
      <c r="G18" s="48">
        <f>G13+G14+G15+G16</f>
        <v>43</v>
      </c>
      <c r="H18" s="48">
        <f>H13+H14+H15+H16</f>
        <v>96</v>
      </c>
      <c r="I18" s="47"/>
      <c r="J18" s="48">
        <f>J13+J14+J15+J16</f>
        <v>784</v>
      </c>
      <c r="K18" s="48">
        <f>K13+K14+K15+K16</f>
        <v>1168</v>
      </c>
      <c r="L18" s="47">
        <f>L13+L14+L15+L16</f>
        <v>18692</v>
      </c>
      <c r="N18" s="22" t="s">
        <v>16</v>
      </c>
      <c r="O18" s="24">
        <f>L18+L34+L52+L60+L74+L97+L100+L106+L109</f>
        <v>144488</v>
      </c>
    </row>
    <row r="19" spans="1:15" s="23" customFormat="1" ht="36" customHeight="1">
      <c r="A19" s="167"/>
      <c r="B19" s="148" t="s">
        <v>13</v>
      </c>
      <c r="C19" s="148" t="s">
        <v>66</v>
      </c>
      <c r="D19" s="45">
        <v>1</v>
      </c>
      <c r="E19" s="45">
        <v>3</v>
      </c>
      <c r="F19" s="45">
        <v>15</v>
      </c>
      <c r="G19" s="50">
        <v>28</v>
      </c>
      <c r="H19" s="51">
        <f aca="true" t="shared" si="0" ref="H19:H24">F19+G19</f>
        <v>43</v>
      </c>
      <c r="I19" s="45">
        <v>6</v>
      </c>
      <c r="J19" s="50">
        <f>I19*46</f>
        <v>276</v>
      </c>
      <c r="K19" s="50">
        <f aca="true" t="shared" si="1" ref="K19:K28">J19*E19</f>
        <v>828</v>
      </c>
      <c r="L19" s="45">
        <f aca="true" t="shared" si="2" ref="L19:L28">J19*H19</f>
        <v>11868</v>
      </c>
      <c r="N19" s="22"/>
      <c r="O19" s="24"/>
    </row>
    <row r="20" spans="1:15" s="23" customFormat="1" ht="36" customHeight="1">
      <c r="A20" s="167"/>
      <c r="B20" s="149"/>
      <c r="C20" s="149"/>
      <c r="D20" s="45">
        <v>2</v>
      </c>
      <c r="E20" s="45">
        <v>1</v>
      </c>
      <c r="F20" s="45">
        <v>14</v>
      </c>
      <c r="G20" s="50"/>
      <c r="H20" s="50">
        <f t="shared" si="0"/>
        <v>14</v>
      </c>
      <c r="I20" s="45">
        <v>6</v>
      </c>
      <c r="J20" s="50">
        <f>I20*46</f>
        <v>276</v>
      </c>
      <c r="K20" s="50">
        <f t="shared" si="1"/>
        <v>276</v>
      </c>
      <c r="L20" s="45">
        <f t="shared" si="2"/>
        <v>3864</v>
      </c>
      <c r="N20" s="22"/>
      <c r="O20" s="24"/>
    </row>
    <row r="21" spans="1:15" s="23" customFormat="1" ht="36" customHeight="1">
      <c r="A21" s="167"/>
      <c r="B21" s="149"/>
      <c r="C21" s="149"/>
      <c r="D21" s="45">
        <v>3</v>
      </c>
      <c r="E21" s="45">
        <v>1</v>
      </c>
      <c r="F21" s="45">
        <v>14</v>
      </c>
      <c r="G21" s="50"/>
      <c r="H21" s="50">
        <f t="shared" si="0"/>
        <v>14</v>
      </c>
      <c r="I21" s="45">
        <v>6</v>
      </c>
      <c r="J21" s="50">
        <f aca="true" t="shared" si="3" ref="J21:J28">I21*46</f>
        <v>276</v>
      </c>
      <c r="K21" s="50">
        <f t="shared" si="1"/>
        <v>276</v>
      </c>
      <c r="L21" s="45">
        <f t="shared" si="2"/>
        <v>3864</v>
      </c>
      <c r="N21" s="33" t="s">
        <v>46</v>
      </c>
      <c r="O21" s="37">
        <f>L17+L50</f>
        <v>1728</v>
      </c>
    </row>
    <row r="22" spans="1:15" s="23" customFormat="1" ht="36" customHeight="1">
      <c r="A22" s="167"/>
      <c r="B22" s="149"/>
      <c r="C22" s="149"/>
      <c r="D22" s="45">
        <v>3</v>
      </c>
      <c r="E22" s="45">
        <v>1</v>
      </c>
      <c r="F22" s="45"/>
      <c r="G22" s="50">
        <v>14</v>
      </c>
      <c r="H22" s="50">
        <f t="shared" si="0"/>
        <v>14</v>
      </c>
      <c r="I22" s="45">
        <v>8</v>
      </c>
      <c r="J22" s="50">
        <f t="shared" si="3"/>
        <v>368</v>
      </c>
      <c r="K22" s="50">
        <f t="shared" si="1"/>
        <v>368</v>
      </c>
      <c r="L22" s="45">
        <f t="shared" si="2"/>
        <v>5152</v>
      </c>
      <c r="N22" s="33"/>
      <c r="O22" s="37"/>
    </row>
    <row r="23" spans="1:15" s="23" customFormat="1" ht="36" customHeight="1">
      <c r="A23" s="167"/>
      <c r="B23" s="149"/>
      <c r="C23" s="149"/>
      <c r="D23" s="50">
        <v>4</v>
      </c>
      <c r="E23" s="50">
        <v>1</v>
      </c>
      <c r="F23" s="50"/>
      <c r="G23" s="50">
        <v>14</v>
      </c>
      <c r="H23" s="50">
        <f t="shared" si="0"/>
        <v>14</v>
      </c>
      <c r="I23" s="50">
        <v>8</v>
      </c>
      <c r="J23" s="50">
        <f t="shared" si="3"/>
        <v>368</v>
      </c>
      <c r="K23" s="50">
        <f t="shared" si="1"/>
        <v>368</v>
      </c>
      <c r="L23" s="45">
        <f t="shared" si="2"/>
        <v>5152</v>
      </c>
      <c r="N23" s="30"/>
      <c r="O23" s="29"/>
    </row>
    <row r="24" spans="1:15" s="23" customFormat="1" ht="36" customHeight="1">
      <c r="A24" s="167"/>
      <c r="B24" s="149"/>
      <c r="C24" s="149"/>
      <c r="D24" s="50">
        <v>5</v>
      </c>
      <c r="E24" s="50">
        <v>1</v>
      </c>
      <c r="F24" s="50">
        <v>16</v>
      </c>
      <c r="G24" s="50"/>
      <c r="H24" s="50">
        <f t="shared" si="0"/>
        <v>16</v>
      </c>
      <c r="I24" s="50">
        <v>8</v>
      </c>
      <c r="J24" s="50">
        <f t="shared" si="3"/>
        <v>368</v>
      </c>
      <c r="K24" s="50">
        <f t="shared" si="1"/>
        <v>368</v>
      </c>
      <c r="L24" s="45">
        <f t="shared" si="2"/>
        <v>5888</v>
      </c>
      <c r="N24" s="30"/>
      <c r="O24" s="29"/>
    </row>
    <row r="25" spans="1:15" s="23" customFormat="1" ht="36" customHeight="1">
      <c r="A25" s="167"/>
      <c r="B25" s="149"/>
      <c r="C25" s="152"/>
      <c r="D25" s="50">
        <v>6</v>
      </c>
      <c r="E25" s="50">
        <v>1</v>
      </c>
      <c r="F25" s="50"/>
      <c r="G25" s="50">
        <v>14</v>
      </c>
      <c r="H25" s="50">
        <f>F25+G25</f>
        <v>14</v>
      </c>
      <c r="I25" s="50">
        <v>10</v>
      </c>
      <c r="J25" s="50">
        <f t="shared" si="3"/>
        <v>460</v>
      </c>
      <c r="K25" s="50">
        <f t="shared" si="1"/>
        <v>460</v>
      </c>
      <c r="L25" s="45">
        <f t="shared" si="2"/>
        <v>6440</v>
      </c>
      <c r="N25" s="22"/>
      <c r="O25" s="24"/>
    </row>
    <row r="26" spans="1:15" s="23" customFormat="1" ht="36" customHeight="1">
      <c r="A26" s="167"/>
      <c r="B26" s="149"/>
      <c r="C26" s="148" t="s">
        <v>67</v>
      </c>
      <c r="D26" s="50">
        <v>1</v>
      </c>
      <c r="E26" s="50">
        <v>1</v>
      </c>
      <c r="F26" s="50">
        <v>14</v>
      </c>
      <c r="G26" s="50"/>
      <c r="H26" s="50">
        <f>F26+G26</f>
        <v>14</v>
      </c>
      <c r="I26" s="50">
        <v>10</v>
      </c>
      <c r="J26" s="50">
        <f t="shared" si="3"/>
        <v>460</v>
      </c>
      <c r="K26" s="50">
        <f t="shared" si="1"/>
        <v>460</v>
      </c>
      <c r="L26" s="45">
        <f t="shared" si="2"/>
        <v>6440</v>
      </c>
      <c r="N26" s="22"/>
      <c r="O26" s="24"/>
    </row>
    <row r="27" spans="1:15" s="23" customFormat="1" ht="36" customHeight="1">
      <c r="A27" s="167"/>
      <c r="B27" s="149"/>
      <c r="C27" s="149"/>
      <c r="D27" s="50">
        <v>2</v>
      </c>
      <c r="E27" s="50">
        <v>2</v>
      </c>
      <c r="F27" s="50">
        <v>22</v>
      </c>
      <c r="G27" s="50"/>
      <c r="H27" s="50">
        <f>F27+G27</f>
        <v>22</v>
      </c>
      <c r="I27" s="50">
        <v>12</v>
      </c>
      <c r="J27" s="50">
        <f t="shared" si="3"/>
        <v>552</v>
      </c>
      <c r="K27" s="50">
        <f t="shared" si="1"/>
        <v>1104</v>
      </c>
      <c r="L27" s="45">
        <f t="shared" si="2"/>
        <v>12144</v>
      </c>
      <c r="N27" s="22"/>
      <c r="O27" s="24"/>
    </row>
    <row r="28" spans="1:15" s="23" customFormat="1" ht="36" customHeight="1">
      <c r="A28" s="167"/>
      <c r="B28" s="149"/>
      <c r="C28" s="152"/>
      <c r="D28" s="50">
        <v>3</v>
      </c>
      <c r="E28" s="50">
        <v>3</v>
      </c>
      <c r="F28" s="50">
        <v>26</v>
      </c>
      <c r="G28" s="50">
        <v>11</v>
      </c>
      <c r="H28" s="50">
        <f>F28+G28</f>
        <v>37</v>
      </c>
      <c r="I28" s="50">
        <v>12</v>
      </c>
      <c r="J28" s="50">
        <f t="shared" si="3"/>
        <v>552</v>
      </c>
      <c r="K28" s="50">
        <f t="shared" si="1"/>
        <v>1656</v>
      </c>
      <c r="L28" s="45">
        <f t="shared" si="2"/>
        <v>20424</v>
      </c>
      <c r="N28" s="22"/>
      <c r="O28" s="24"/>
    </row>
    <row r="29" spans="1:15" s="23" customFormat="1" ht="36" customHeight="1">
      <c r="A29" s="167"/>
      <c r="B29" s="152"/>
      <c r="C29" s="47" t="s">
        <v>7</v>
      </c>
      <c r="D29" s="48"/>
      <c r="E29" s="52">
        <f>SUM(E19:E28)</f>
        <v>15</v>
      </c>
      <c r="F29" s="52">
        <f>SUM(F19:F28)</f>
        <v>121</v>
      </c>
      <c r="G29" s="52">
        <f>SUM(G19:G28)</f>
        <v>81</v>
      </c>
      <c r="H29" s="52">
        <f>SUM(H19:H28)</f>
        <v>202</v>
      </c>
      <c r="I29" s="52"/>
      <c r="J29" s="52">
        <f>SUM(J19:J28)</f>
        <v>3956</v>
      </c>
      <c r="K29" s="52">
        <f>SUM(K19:K28)</f>
        <v>6164</v>
      </c>
      <c r="L29" s="52">
        <f>SUM(L19:L28)</f>
        <v>81236</v>
      </c>
      <c r="N29" s="22"/>
      <c r="O29" s="24"/>
    </row>
    <row r="30" spans="1:15" ht="34.5" customHeight="1" thickBot="1">
      <c r="A30" s="167"/>
      <c r="B30" s="150" t="s">
        <v>31</v>
      </c>
      <c r="C30" s="151"/>
      <c r="D30" s="53"/>
      <c r="E30" s="53">
        <f>E17+E18+E29</f>
        <v>22</v>
      </c>
      <c r="F30" s="53">
        <f>F17+F18+F29</f>
        <v>176</v>
      </c>
      <c r="G30" s="53">
        <f>G17+G18+G29</f>
        <v>125</v>
      </c>
      <c r="H30" s="53">
        <f>H17+H18+H29</f>
        <v>301</v>
      </c>
      <c r="I30" s="53"/>
      <c r="J30" s="53">
        <f>J17+J18+J29</f>
        <v>4956</v>
      </c>
      <c r="K30" s="53">
        <f>K17+K18+K29</f>
        <v>7548</v>
      </c>
      <c r="L30" s="53">
        <f>L17+L18+L29</f>
        <v>100576</v>
      </c>
      <c r="N30" s="8" t="s">
        <v>17</v>
      </c>
      <c r="O30" s="9">
        <f>L29+L45+L56+L68+L85+L91+L96+L103</f>
        <v>191264</v>
      </c>
    </row>
    <row r="31" spans="1:15" ht="34.5" customHeight="1">
      <c r="A31" s="167"/>
      <c r="B31" s="142" t="s">
        <v>32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4"/>
      <c r="N31" s="8" t="s">
        <v>9</v>
      </c>
      <c r="O31" s="10">
        <f>O18+O21+O23+O30</f>
        <v>337480</v>
      </c>
    </row>
    <row r="32" spans="1:12" ht="34.5" customHeight="1">
      <c r="A32" s="167"/>
      <c r="B32" s="148" t="s">
        <v>12</v>
      </c>
      <c r="C32" s="148" t="s">
        <v>8</v>
      </c>
      <c r="D32" s="45">
        <v>1</v>
      </c>
      <c r="E32" s="45">
        <v>3</v>
      </c>
      <c r="F32" s="45">
        <v>46</v>
      </c>
      <c r="G32" s="50"/>
      <c r="H32" s="50">
        <f>F32+G32</f>
        <v>46</v>
      </c>
      <c r="I32" s="45">
        <v>6</v>
      </c>
      <c r="J32" s="50">
        <f>I32*36</f>
        <v>216</v>
      </c>
      <c r="K32" s="50">
        <f>J32*E32</f>
        <v>648</v>
      </c>
      <c r="L32" s="45">
        <f>J32*H32</f>
        <v>9936</v>
      </c>
    </row>
    <row r="33" spans="1:12" ht="34.5" customHeight="1">
      <c r="A33" s="167"/>
      <c r="B33" s="149"/>
      <c r="C33" s="152"/>
      <c r="D33" s="45">
        <v>1</v>
      </c>
      <c r="E33" s="45">
        <v>4</v>
      </c>
      <c r="F33" s="45">
        <v>65</v>
      </c>
      <c r="G33" s="50"/>
      <c r="H33" s="50">
        <f>F33+G33</f>
        <v>65</v>
      </c>
      <c r="I33" s="45">
        <v>6</v>
      </c>
      <c r="J33" s="50">
        <f>I33*46</f>
        <v>276</v>
      </c>
      <c r="K33" s="50">
        <f>J33*E33</f>
        <v>1104</v>
      </c>
      <c r="L33" s="45">
        <f>J33*H33</f>
        <v>17940</v>
      </c>
    </row>
    <row r="34" spans="1:12" ht="34.5" customHeight="1">
      <c r="A34" s="167"/>
      <c r="B34" s="152"/>
      <c r="C34" s="47" t="s">
        <v>7</v>
      </c>
      <c r="D34" s="47"/>
      <c r="E34" s="47">
        <f>SUM(E32:E33)</f>
        <v>7</v>
      </c>
      <c r="F34" s="47">
        <f>SUM(F32:F33)</f>
        <v>111</v>
      </c>
      <c r="G34" s="48"/>
      <c r="H34" s="48">
        <f>SUM(H32:H33)</f>
        <v>111</v>
      </c>
      <c r="I34" s="47"/>
      <c r="J34" s="54">
        <f>SUM(J32:J33)</f>
        <v>492</v>
      </c>
      <c r="K34" s="48">
        <f>SUM(K32:K33)</f>
        <v>1752</v>
      </c>
      <c r="L34" s="49">
        <f>SUM(L32:L33)</f>
        <v>27876</v>
      </c>
    </row>
    <row r="35" spans="1:12" ht="34.5" customHeight="1">
      <c r="A35" s="167"/>
      <c r="B35" s="148" t="s">
        <v>13</v>
      </c>
      <c r="C35" s="148" t="s">
        <v>66</v>
      </c>
      <c r="D35" s="45">
        <v>1</v>
      </c>
      <c r="E35" s="45">
        <v>1</v>
      </c>
      <c r="F35" s="45">
        <v>15</v>
      </c>
      <c r="G35" s="50"/>
      <c r="H35" s="50">
        <f>F35+G35</f>
        <v>15</v>
      </c>
      <c r="I35" s="45">
        <v>6</v>
      </c>
      <c r="J35" s="50">
        <f>I35*46</f>
        <v>276</v>
      </c>
      <c r="K35" s="50">
        <f>J35*E35</f>
        <v>276</v>
      </c>
      <c r="L35" s="45">
        <f>J35*H35</f>
        <v>4140</v>
      </c>
    </row>
    <row r="36" spans="1:12" ht="34.5" customHeight="1">
      <c r="A36" s="167"/>
      <c r="B36" s="149"/>
      <c r="C36" s="149"/>
      <c r="D36" s="45">
        <v>2</v>
      </c>
      <c r="E36" s="45">
        <v>1</v>
      </c>
      <c r="F36" s="45">
        <v>10</v>
      </c>
      <c r="G36" s="50"/>
      <c r="H36" s="50">
        <f>F36+G36</f>
        <v>10</v>
      </c>
      <c r="I36" s="45">
        <v>6</v>
      </c>
      <c r="J36" s="50">
        <f>I36*46</f>
        <v>276</v>
      </c>
      <c r="K36" s="50">
        <f>J36*E36</f>
        <v>276</v>
      </c>
      <c r="L36" s="45">
        <f>J36*H36</f>
        <v>2760</v>
      </c>
    </row>
    <row r="37" spans="1:12" ht="34.5" customHeight="1">
      <c r="A37" s="167"/>
      <c r="B37" s="149"/>
      <c r="C37" s="149"/>
      <c r="D37" s="50">
        <v>3</v>
      </c>
      <c r="E37" s="50">
        <v>1</v>
      </c>
      <c r="F37" s="50">
        <v>15</v>
      </c>
      <c r="G37" s="50"/>
      <c r="H37" s="50">
        <f>F37+G37</f>
        <v>15</v>
      </c>
      <c r="I37" s="50">
        <v>6</v>
      </c>
      <c r="J37" s="50">
        <f>I37*46</f>
        <v>276</v>
      </c>
      <c r="K37" s="50">
        <f>J37*E37</f>
        <v>276</v>
      </c>
      <c r="L37" s="45">
        <f>J37*H37</f>
        <v>4140</v>
      </c>
    </row>
    <row r="38" spans="1:54" s="31" customFormat="1" ht="34.5" customHeight="1">
      <c r="A38" s="167"/>
      <c r="B38" s="149"/>
      <c r="C38" s="149"/>
      <c r="D38" s="50">
        <v>4</v>
      </c>
      <c r="E38" s="50"/>
      <c r="F38" s="50"/>
      <c r="G38" s="50"/>
      <c r="H38" s="50"/>
      <c r="I38" s="50"/>
      <c r="J38" s="50"/>
      <c r="K38" s="50"/>
      <c r="L38" s="45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3"/>
    </row>
    <row r="39" spans="1:12" s="4" customFormat="1" ht="34.5" customHeight="1">
      <c r="A39" s="167"/>
      <c r="B39" s="149"/>
      <c r="C39" s="149"/>
      <c r="D39" s="50">
        <v>5</v>
      </c>
      <c r="E39" s="50"/>
      <c r="F39" s="50"/>
      <c r="G39" s="50"/>
      <c r="H39" s="50"/>
      <c r="I39" s="50"/>
      <c r="J39" s="50"/>
      <c r="K39" s="50"/>
      <c r="L39" s="45"/>
    </row>
    <row r="40" spans="1:12" s="25" customFormat="1" ht="51" customHeight="1">
      <c r="A40" s="167"/>
      <c r="B40" s="149"/>
      <c r="C40" s="152"/>
      <c r="D40" s="50">
        <v>6</v>
      </c>
      <c r="E40" s="50"/>
      <c r="F40" s="50"/>
      <c r="G40" s="50"/>
      <c r="H40" s="50"/>
      <c r="I40" s="50"/>
      <c r="J40" s="50"/>
      <c r="K40" s="50"/>
      <c r="L40" s="45"/>
    </row>
    <row r="41" spans="1:12" s="25" customFormat="1" ht="43.5" customHeight="1">
      <c r="A41" s="167"/>
      <c r="B41" s="149"/>
      <c r="C41" s="148" t="s">
        <v>67</v>
      </c>
      <c r="D41" s="50">
        <v>1</v>
      </c>
      <c r="E41" s="50"/>
      <c r="F41" s="50"/>
      <c r="G41" s="50"/>
      <c r="H41" s="50"/>
      <c r="I41" s="50"/>
      <c r="J41" s="50"/>
      <c r="K41" s="50"/>
      <c r="L41" s="45"/>
    </row>
    <row r="42" spans="1:12" s="25" customFormat="1" ht="43.5" customHeight="1">
      <c r="A42" s="167"/>
      <c r="B42" s="149"/>
      <c r="C42" s="149"/>
      <c r="D42" s="50">
        <v>2</v>
      </c>
      <c r="E42" s="50">
        <v>1</v>
      </c>
      <c r="F42" s="50">
        <v>23</v>
      </c>
      <c r="G42" s="50"/>
      <c r="H42" s="50">
        <f>F42+G42</f>
        <v>23</v>
      </c>
      <c r="I42" s="50">
        <v>12</v>
      </c>
      <c r="J42" s="50">
        <f>I42*46</f>
        <v>552</v>
      </c>
      <c r="K42" s="50">
        <f>J42*E42</f>
        <v>552</v>
      </c>
      <c r="L42" s="45">
        <f>J42*H42</f>
        <v>12696</v>
      </c>
    </row>
    <row r="43" spans="1:12" ht="34.5" customHeight="1">
      <c r="A43" s="167"/>
      <c r="B43" s="149"/>
      <c r="C43" s="149"/>
      <c r="D43" s="50">
        <v>3</v>
      </c>
      <c r="E43" s="50">
        <v>1</v>
      </c>
      <c r="F43" s="50">
        <v>10</v>
      </c>
      <c r="G43" s="50"/>
      <c r="H43" s="50">
        <f>F43+G43</f>
        <v>10</v>
      </c>
      <c r="I43" s="50">
        <v>12</v>
      </c>
      <c r="J43" s="50">
        <f>I43*46</f>
        <v>552</v>
      </c>
      <c r="K43" s="50">
        <f>J43*E43</f>
        <v>552</v>
      </c>
      <c r="L43" s="45">
        <f>J43*H43</f>
        <v>5520</v>
      </c>
    </row>
    <row r="44" spans="1:12" ht="34.5" customHeight="1">
      <c r="A44" s="167"/>
      <c r="B44" s="149"/>
      <c r="C44" s="149"/>
      <c r="D44" s="50">
        <v>4</v>
      </c>
      <c r="E44" s="50"/>
      <c r="F44" s="50"/>
      <c r="G44" s="50"/>
      <c r="H44" s="50"/>
      <c r="I44" s="50"/>
      <c r="J44" s="50"/>
      <c r="K44" s="50"/>
      <c r="L44" s="45"/>
    </row>
    <row r="45" spans="1:12" ht="34.5" customHeight="1">
      <c r="A45" s="167"/>
      <c r="B45" s="152"/>
      <c r="C45" s="47" t="s">
        <v>7</v>
      </c>
      <c r="D45" s="48"/>
      <c r="E45" s="52">
        <f>SUM(E35:E44)</f>
        <v>5</v>
      </c>
      <c r="F45" s="52">
        <f>SUM(F35:F44)</f>
        <v>73</v>
      </c>
      <c r="G45" s="52"/>
      <c r="H45" s="52">
        <f>SUM(H35:H44)</f>
        <v>73</v>
      </c>
      <c r="I45" s="52"/>
      <c r="J45" s="52">
        <f>SUM(J35:J44)</f>
        <v>1932</v>
      </c>
      <c r="K45" s="52">
        <f>SUM(K35:K44)</f>
        <v>1932</v>
      </c>
      <c r="L45" s="52">
        <f>SUM(L35:L44)</f>
        <v>29256</v>
      </c>
    </row>
    <row r="46" spans="1:12" s="4" customFormat="1" ht="34.5" customHeight="1" thickBot="1">
      <c r="A46" s="167"/>
      <c r="B46" s="150" t="s">
        <v>33</v>
      </c>
      <c r="C46" s="151"/>
      <c r="D46" s="53"/>
      <c r="E46" s="53">
        <f>E34+E45</f>
        <v>12</v>
      </c>
      <c r="F46" s="53">
        <f>F34+F45</f>
        <v>184</v>
      </c>
      <c r="G46" s="53"/>
      <c r="H46" s="53">
        <f>H34+H45</f>
        <v>184</v>
      </c>
      <c r="I46" s="53"/>
      <c r="J46" s="53">
        <f>J34+J45</f>
        <v>2424</v>
      </c>
      <c r="K46" s="53">
        <f>K34+K45</f>
        <v>3684</v>
      </c>
      <c r="L46" s="53">
        <f>L34+L45</f>
        <v>57132</v>
      </c>
    </row>
    <row r="47" spans="1:12" s="82" customFormat="1" ht="36" customHeight="1">
      <c r="A47" s="167"/>
      <c r="B47" s="142" t="s">
        <v>34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4"/>
    </row>
    <row r="48" spans="1:12" s="82" customFormat="1" ht="36" customHeight="1">
      <c r="A48" s="167"/>
      <c r="B48" s="136" t="s">
        <v>12</v>
      </c>
      <c r="C48" s="139" t="s">
        <v>8</v>
      </c>
      <c r="D48" s="45">
        <v>1</v>
      </c>
      <c r="E48" s="45">
        <v>5</v>
      </c>
      <c r="F48" s="45">
        <v>48</v>
      </c>
      <c r="G48" s="45">
        <v>31</v>
      </c>
      <c r="H48" s="50">
        <f>F48+G48</f>
        <v>79</v>
      </c>
      <c r="I48" s="45">
        <v>6</v>
      </c>
      <c r="J48" s="50">
        <f>I48*36</f>
        <v>216</v>
      </c>
      <c r="K48" s="50">
        <f>J48*E48</f>
        <v>1080</v>
      </c>
      <c r="L48" s="45">
        <f>J48*H48</f>
        <v>17064</v>
      </c>
    </row>
    <row r="49" spans="1:12" ht="33" customHeight="1">
      <c r="A49" s="167"/>
      <c r="B49" s="137"/>
      <c r="C49" s="140"/>
      <c r="D49" s="45">
        <v>1</v>
      </c>
      <c r="E49" s="45">
        <v>2</v>
      </c>
      <c r="F49" s="45">
        <v>10</v>
      </c>
      <c r="G49" s="45">
        <v>10</v>
      </c>
      <c r="H49" s="50">
        <f>F49+G49</f>
        <v>20</v>
      </c>
      <c r="I49" s="45">
        <v>6</v>
      </c>
      <c r="J49" s="50">
        <f>I49*46</f>
        <v>276</v>
      </c>
      <c r="K49" s="50">
        <f>J49*E49</f>
        <v>552</v>
      </c>
      <c r="L49" s="45">
        <f>J49*H49</f>
        <v>5520</v>
      </c>
    </row>
    <row r="50" spans="1:12" ht="33" customHeight="1">
      <c r="A50" s="167"/>
      <c r="B50" s="137"/>
      <c r="C50" s="140"/>
      <c r="D50" s="46" t="s">
        <v>45</v>
      </c>
      <c r="E50" s="46">
        <v>1</v>
      </c>
      <c r="F50" s="46">
        <v>4</v>
      </c>
      <c r="G50" s="46">
        <v>1</v>
      </c>
      <c r="H50" s="75">
        <f>F50+G50</f>
        <v>5</v>
      </c>
      <c r="I50" s="46">
        <v>6</v>
      </c>
      <c r="J50" s="75">
        <f>I50*36</f>
        <v>216</v>
      </c>
      <c r="K50" s="75">
        <f>J50*E50</f>
        <v>216</v>
      </c>
      <c r="L50" s="46">
        <f>J50*H50</f>
        <v>1080</v>
      </c>
    </row>
    <row r="51" spans="1:12" ht="46.5" customHeight="1">
      <c r="A51" s="167"/>
      <c r="B51" s="137"/>
      <c r="C51" s="140"/>
      <c r="D51" s="45" t="s">
        <v>99</v>
      </c>
      <c r="E51" s="45">
        <v>1</v>
      </c>
      <c r="F51" s="45">
        <v>3</v>
      </c>
      <c r="G51" s="45">
        <v>9</v>
      </c>
      <c r="H51" s="50">
        <f>F51+G51</f>
        <v>12</v>
      </c>
      <c r="I51" s="45">
        <v>6</v>
      </c>
      <c r="J51" s="50">
        <f>I51*36</f>
        <v>216</v>
      </c>
      <c r="K51" s="50">
        <f>J51*E51</f>
        <v>216</v>
      </c>
      <c r="L51" s="45">
        <f>J51*H51</f>
        <v>2592</v>
      </c>
    </row>
    <row r="52" spans="1:12" ht="46.5" customHeight="1">
      <c r="A52" s="167"/>
      <c r="B52" s="138"/>
      <c r="C52" s="141"/>
      <c r="D52" s="47" t="s">
        <v>44</v>
      </c>
      <c r="E52" s="48">
        <f>E48+E49+E51</f>
        <v>8</v>
      </c>
      <c r="F52" s="48">
        <f>F48+F49+F51</f>
        <v>61</v>
      </c>
      <c r="G52" s="48">
        <f>G48+G49+G51</f>
        <v>50</v>
      </c>
      <c r="H52" s="48">
        <f>H48+H49+H51</f>
        <v>111</v>
      </c>
      <c r="I52" s="48"/>
      <c r="J52" s="48">
        <f>J48+J49+J51</f>
        <v>708</v>
      </c>
      <c r="K52" s="48">
        <f>K48+K49+K51</f>
        <v>1848</v>
      </c>
      <c r="L52" s="47">
        <f>L48+L49+L51</f>
        <v>25176</v>
      </c>
    </row>
    <row r="53" spans="1:12" ht="49.5" customHeight="1">
      <c r="A53" s="167"/>
      <c r="B53" s="148" t="s">
        <v>13</v>
      </c>
      <c r="C53" s="148" t="s">
        <v>66</v>
      </c>
      <c r="D53" s="50">
        <v>3</v>
      </c>
      <c r="E53" s="50">
        <v>1</v>
      </c>
      <c r="F53" s="50">
        <v>6</v>
      </c>
      <c r="G53" s="50">
        <v>4</v>
      </c>
      <c r="H53" s="50">
        <f>F53+G53</f>
        <v>10</v>
      </c>
      <c r="I53" s="50">
        <v>8</v>
      </c>
      <c r="J53" s="50">
        <f>I53*46</f>
        <v>368</v>
      </c>
      <c r="K53" s="50">
        <f>J53*E53</f>
        <v>368</v>
      </c>
      <c r="L53" s="45">
        <f>J53*H53</f>
        <v>3680</v>
      </c>
    </row>
    <row r="54" spans="1:12" s="4" customFormat="1" ht="34.5" customHeight="1">
      <c r="A54" s="167"/>
      <c r="B54" s="149"/>
      <c r="C54" s="149"/>
      <c r="D54" s="50">
        <v>4</v>
      </c>
      <c r="E54" s="50">
        <v>1</v>
      </c>
      <c r="F54" s="50">
        <v>9</v>
      </c>
      <c r="G54" s="50">
        <v>6</v>
      </c>
      <c r="H54" s="50">
        <f>F54+G54</f>
        <v>15</v>
      </c>
      <c r="I54" s="50">
        <v>8</v>
      </c>
      <c r="J54" s="50">
        <f>I54*36</f>
        <v>288</v>
      </c>
      <c r="K54" s="50">
        <f>J54*E54</f>
        <v>288</v>
      </c>
      <c r="L54" s="45">
        <f>J54*H54</f>
        <v>4320</v>
      </c>
    </row>
    <row r="55" spans="1:12" s="4" customFormat="1" ht="34.5" customHeight="1">
      <c r="A55" s="167"/>
      <c r="B55" s="149"/>
      <c r="C55" s="152"/>
      <c r="D55" s="50"/>
      <c r="E55" s="50"/>
      <c r="F55" s="50"/>
      <c r="G55" s="50"/>
      <c r="H55" s="48"/>
      <c r="I55" s="50"/>
      <c r="J55" s="50"/>
      <c r="K55" s="50"/>
      <c r="L55" s="45"/>
    </row>
    <row r="56" spans="1:12" s="4" customFormat="1" ht="34.5" customHeight="1">
      <c r="A56" s="167"/>
      <c r="B56" s="152"/>
      <c r="C56" s="55" t="s">
        <v>7</v>
      </c>
      <c r="D56" s="56"/>
      <c r="E56" s="60">
        <f>SUM(E53:E55)</f>
        <v>2</v>
      </c>
      <c r="F56" s="60">
        <f>SUM(F53:F55)</f>
        <v>15</v>
      </c>
      <c r="G56" s="60">
        <f>G53+G54+G55</f>
        <v>10</v>
      </c>
      <c r="H56" s="60">
        <f>SUM(H53:H55)</f>
        <v>25</v>
      </c>
      <c r="I56" s="60"/>
      <c r="J56" s="60">
        <f>SUM(J53:J55)</f>
        <v>656</v>
      </c>
      <c r="K56" s="60">
        <f>SUM(K53:K55)</f>
        <v>656</v>
      </c>
      <c r="L56" s="57">
        <f>SUM(L53:L55)</f>
        <v>8000</v>
      </c>
    </row>
    <row r="57" spans="1:12" s="4" customFormat="1" ht="34.5" customHeight="1" thickBot="1">
      <c r="A57" s="167"/>
      <c r="B57" s="153" t="s">
        <v>40</v>
      </c>
      <c r="C57" s="154"/>
      <c r="D57" s="53"/>
      <c r="E57" s="53">
        <f>E50+E52+E56</f>
        <v>11</v>
      </c>
      <c r="F57" s="53">
        <f>F50+F52+F56</f>
        <v>80</v>
      </c>
      <c r="G57" s="53">
        <f>G50+G52+G56</f>
        <v>61</v>
      </c>
      <c r="H57" s="53">
        <f>H50+H52+H56</f>
        <v>141</v>
      </c>
      <c r="I57" s="53">
        <f>I52+I56</f>
        <v>0</v>
      </c>
      <c r="J57" s="53">
        <f>J50+J52+J56</f>
        <v>1580</v>
      </c>
      <c r="K57" s="53">
        <f>K50+K52+K56</f>
        <v>2720</v>
      </c>
      <c r="L57" s="58">
        <f>L50+L52+L56</f>
        <v>34256</v>
      </c>
    </row>
    <row r="58" spans="1:12" ht="63" customHeight="1">
      <c r="A58" s="167"/>
      <c r="B58" s="142" t="s">
        <v>35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4"/>
    </row>
    <row r="59" spans="1:12" ht="57.75" customHeight="1">
      <c r="A59" s="167"/>
      <c r="B59" s="148" t="s">
        <v>12</v>
      </c>
      <c r="C59" s="107" t="s">
        <v>8</v>
      </c>
      <c r="D59" s="45">
        <v>1</v>
      </c>
      <c r="E59" s="45">
        <v>1</v>
      </c>
      <c r="F59" s="45">
        <v>15</v>
      </c>
      <c r="G59" s="45"/>
      <c r="H59" s="45">
        <f>F59+G59</f>
        <v>15</v>
      </c>
      <c r="I59" s="45">
        <v>6</v>
      </c>
      <c r="J59" s="45">
        <f>I59*46</f>
        <v>276</v>
      </c>
      <c r="K59" s="50">
        <f>J59*E59</f>
        <v>276</v>
      </c>
      <c r="L59" s="50">
        <f>J59*H59</f>
        <v>4140</v>
      </c>
    </row>
    <row r="60" spans="1:12" ht="69" customHeight="1">
      <c r="A60" s="167"/>
      <c r="B60" s="149"/>
      <c r="C60" s="47" t="s">
        <v>7</v>
      </c>
      <c r="D60" s="48"/>
      <c r="E60" s="48">
        <f>SUM(E59:E59)</f>
        <v>1</v>
      </c>
      <c r="F60" s="48">
        <f>SUM(F59:F59)</f>
        <v>15</v>
      </c>
      <c r="G60" s="48"/>
      <c r="H60" s="48">
        <v>15</v>
      </c>
      <c r="I60" s="48">
        <v>6</v>
      </c>
      <c r="J60" s="48">
        <f>SUM(J59:J59)</f>
        <v>276</v>
      </c>
      <c r="K60" s="48">
        <f>SUM(K59:K59)</f>
        <v>276</v>
      </c>
      <c r="L60" s="47">
        <f>SUM(L59:L59)</f>
        <v>4140</v>
      </c>
    </row>
    <row r="61" spans="1:12" ht="1.5" customHeight="1">
      <c r="A61" s="167"/>
      <c r="B61" s="59"/>
      <c r="C61" s="148" t="s">
        <v>66</v>
      </c>
      <c r="D61" s="60"/>
      <c r="E61" s="60">
        <f aca="true" t="shared" si="4" ref="E61:J61">SUM(E60:E60)</f>
        <v>1</v>
      </c>
      <c r="F61" s="60">
        <f>SUM(F60:F60)</f>
        <v>15</v>
      </c>
      <c r="G61" s="60">
        <f>SUM(G60:G60)</f>
        <v>0</v>
      </c>
      <c r="H61" s="60">
        <f t="shared" si="4"/>
        <v>15</v>
      </c>
      <c r="I61" s="60">
        <f t="shared" si="4"/>
        <v>6</v>
      </c>
      <c r="J61" s="60">
        <f t="shared" si="4"/>
        <v>276</v>
      </c>
      <c r="K61" s="60">
        <f>SUM(K59:K60)</f>
        <v>552</v>
      </c>
      <c r="L61" s="45"/>
    </row>
    <row r="62" spans="1:12" ht="34.5" customHeight="1">
      <c r="A62" s="167"/>
      <c r="B62" s="148" t="s">
        <v>13</v>
      </c>
      <c r="C62" s="149"/>
      <c r="D62" s="50">
        <v>1</v>
      </c>
      <c r="E62" s="50">
        <v>1</v>
      </c>
      <c r="F62" s="50">
        <v>12</v>
      </c>
      <c r="G62" s="50"/>
      <c r="H62" s="50">
        <f>F62+G62</f>
        <v>12</v>
      </c>
      <c r="I62" s="50">
        <v>6</v>
      </c>
      <c r="J62" s="45">
        <f>I62*46</f>
        <v>276</v>
      </c>
      <c r="K62" s="50">
        <f>J62*E62</f>
        <v>276</v>
      </c>
      <c r="L62" s="45">
        <f>J62*H62</f>
        <v>3312</v>
      </c>
    </row>
    <row r="63" spans="1:15" s="4" customFormat="1" ht="34.5" customHeight="1">
      <c r="A63" s="167"/>
      <c r="B63" s="149"/>
      <c r="C63" s="149"/>
      <c r="D63" s="50">
        <v>2</v>
      </c>
      <c r="E63" s="50"/>
      <c r="F63" s="50"/>
      <c r="G63" s="50"/>
      <c r="H63" s="50"/>
      <c r="I63" s="50"/>
      <c r="J63" s="45"/>
      <c r="K63" s="50"/>
      <c r="L63" s="45"/>
      <c r="O63" s="1"/>
    </row>
    <row r="64" spans="1:15" s="4" customFormat="1" ht="34.5" customHeight="1">
      <c r="A64" s="167"/>
      <c r="B64" s="149"/>
      <c r="C64" s="149"/>
      <c r="D64" s="50">
        <v>3</v>
      </c>
      <c r="E64" s="50">
        <v>1</v>
      </c>
      <c r="F64" s="50">
        <v>14</v>
      </c>
      <c r="G64" s="50"/>
      <c r="H64" s="50">
        <f>F64+G64</f>
        <v>14</v>
      </c>
      <c r="I64" s="50">
        <v>8</v>
      </c>
      <c r="J64" s="50">
        <f>I64*46</f>
        <v>368</v>
      </c>
      <c r="K64" s="50">
        <f>J64*E64</f>
        <v>368</v>
      </c>
      <c r="L64" s="45">
        <f>J64*H64</f>
        <v>5152</v>
      </c>
      <c r="O64" s="1"/>
    </row>
    <row r="65" spans="1:15" ht="34.5" customHeight="1">
      <c r="A65" s="167"/>
      <c r="B65" s="149"/>
      <c r="C65" s="149"/>
      <c r="D65" s="50">
        <v>4</v>
      </c>
      <c r="E65" s="50">
        <v>1</v>
      </c>
      <c r="F65" s="50">
        <v>12</v>
      </c>
      <c r="G65" s="50"/>
      <c r="H65" s="50">
        <f>F65+G65</f>
        <v>12</v>
      </c>
      <c r="I65" s="50">
        <v>8</v>
      </c>
      <c r="J65" s="50">
        <f>I65*46</f>
        <v>368</v>
      </c>
      <c r="K65" s="50">
        <f>J65*E65</f>
        <v>368</v>
      </c>
      <c r="L65" s="45">
        <f>J65*H65</f>
        <v>4416</v>
      </c>
      <c r="O65" s="1"/>
    </row>
    <row r="66" spans="1:12" s="4" customFormat="1" ht="34.5" customHeight="1">
      <c r="A66" s="167"/>
      <c r="B66" s="149"/>
      <c r="C66" s="149"/>
      <c r="D66" s="50">
        <v>5</v>
      </c>
      <c r="E66" s="50"/>
      <c r="F66" s="50"/>
      <c r="G66" s="50"/>
      <c r="H66" s="50"/>
      <c r="I66" s="50"/>
      <c r="J66" s="50"/>
      <c r="K66" s="50"/>
      <c r="L66" s="45"/>
    </row>
    <row r="67" spans="1:12" ht="1.5" customHeight="1">
      <c r="A67" s="167"/>
      <c r="B67" s="149"/>
      <c r="C67" s="149"/>
      <c r="D67" s="50"/>
      <c r="E67" s="50"/>
      <c r="F67" s="50"/>
      <c r="G67" s="50"/>
      <c r="H67" s="50"/>
      <c r="I67" s="50"/>
      <c r="J67" s="50"/>
      <c r="K67" s="50"/>
      <c r="L67" s="45"/>
    </row>
    <row r="68" spans="1:12" ht="34.5" customHeight="1">
      <c r="A68" s="167"/>
      <c r="B68" s="149"/>
      <c r="C68" s="62" t="s">
        <v>7</v>
      </c>
      <c r="D68" s="48"/>
      <c r="E68" s="112">
        <f>SUM(E62:E67)</f>
        <v>3</v>
      </c>
      <c r="F68" s="52">
        <f>SUM(F62:F67)</f>
        <v>38</v>
      </c>
      <c r="G68" s="52"/>
      <c r="H68" s="52">
        <f>SUM(H62:H67)</f>
        <v>38</v>
      </c>
      <c r="I68" s="52"/>
      <c r="J68" s="52">
        <f>SUM(J62:J67)</f>
        <v>1012</v>
      </c>
      <c r="K68" s="52">
        <f>SUM(K62:K67)</f>
        <v>1012</v>
      </c>
      <c r="L68" s="52">
        <f>SUM(L62:L67)</f>
        <v>12880</v>
      </c>
    </row>
    <row r="69" spans="1:12" s="4" customFormat="1" ht="1.5" customHeight="1">
      <c r="A69" s="167"/>
      <c r="B69" s="171" t="s">
        <v>36</v>
      </c>
      <c r="C69" s="172"/>
      <c r="D69" s="63"/>
      <c r="E69" s="64" t="e">
        <f>E60+E68+#REF!</f>
        <v>#REF!</v>
      </c>
      <c r="F69" s="64" t="e">
        <f>F60+F68+#REF!</f>
        <v>#REF!</v>
      </c>
      <c r="G69" s="64"/>
      <c r="H69" s="64" t="e">
        <f>H60+H68+#REF!</f>
        <v>#REF!</v>
      </c>
      <c r="I69" s="64"/>
      <c r="J69" s="64"/>
      <c r="K69" s="64" t="e">
        <f>K60+K68+#REF!</f>
        <v>#REF!</v>
      </c>
      <c r="L69" s="65">
        <f>L60+L68</f>
        <v>17020</v>
      </c>
    </row>
    <row r="70" spans="1:12" ht="34.5" customHeight="1">
      <c r="A70" s="167"/>
      <c r="B70" s="160" t="s">
        <v>36</v>
      </c>
      <c r="C70" s="161"/>
      <c r="D70" s="66"/>
      <c r="E70" s="67">
        <f>E60+E68</f>
        <v>4</v>
      </c>
      <c r="F70" s="67">
        <f>F60+F68</f>
        <v>53</v>
      </c>
      <c r="G70" s="67"/>
      <c r="H70" s="67">
        <f>H60+H68</f>
        <v>53</v>
      </c>
      <c r="I70" s="67"/>
      <c r="J70" s="67">
        <f>J60+J68</f>
        <v>1288</v>
      </c>
      <c r="K70" s="67">
        <f>K60+K68</f>
        <v>1288</v>
      </c>
      <c r="L70" s="67">
        <f>L60+L68</f>
        <v>17020</v>
      </c>
    </row>
    <row r="71" spans="1:12" ht="34.5" customHeight="1">
      <c r="A71" s="167"/>
      <c r="B71" s="173" t="s">
        <v>37</v>
      </c>
      <c r="C71" s="174"/>
      <c r="D71" s="174"/>
      <c r="E71" s="174"/>
      <c r="F71" s="174"/>
      <c r="G71" s="174"/>
      <c r="H71" s="174"/>
      <c r="I71" s="174"/>
      <c r="J71" s="174"/>
      <c r="K71" s="174"/>
      <c r="L71" s="175"/>
    </row>
    <row r="72" spans="1:12" ht="34.5" customHeight="1">
      <c r="A72" s="167"/>
      <c r="B72" s="148" t="s">
        <v>12</v>
      </c>
      <c r="C72" s="148" t="s">
        <v>8</v>
      </c>
      <c r="D72" s="45">
        <v>1</v>
      </c>
      <c r="E72" s="45">
        <v>4</v>
      </c>
      <c r="F72" s="45">
        <v>19</v>
      </c>
      <c r="G72" s="45">
        <v>21</v>
      </c>
      <c r="H72" s="45">
        <f>F72+G72</f>
        <v>40</v>
      </c>
      <c r="I72" s="45">
        <v>6</v>
      </c>
      <c r="J72" s="45">
        <f>I72*46</f>
        <v>276</v>
      </c>
      <c r="K72" s="50">
        <f>J72*E72</f>
        <v>1104</v>
      </c>
      <c r="L72" s="50">
        <f>J72*H72</f>
        <v>11040</v>
      </c>
    </row>
    <row r="73" spans="1:12" ht="34.5" customHeight="1">
      <c r="A73" s="167"/>
      <c r="B73" s="149"/>
      <c r="C73" s="149"/>
      <c r="D73" s="45">
        <v>1</v>
      </c>
      <c r="E73" s="45">
        <v>3</v>
      </c>
      <c r="F73" s="45">
        <v>8</v>
      </c>
      <c r="G73" s="45">
        <v>22</v>
      </c>
      <c r="H73" s="45">
        <f>F73+G73</f>
        <v>30</v>
      </c>
      <c r="I73" s="45">
        <v>3</v>
      </c>
      <c r="J73" s="45">
        <f>I73*46</f>
        <v>138</v>
      </c>
      <c r="K73" s="50">
        <f>J73*E73</f>
        <v>414</v>
      </c>
      <c r="L73" s="50">
        <f>J73*H73</f>
        <v>4140</v>
      </c>
    </row>
    <row r="74" spans="1:12" ht="34.5" customHeight="1">
      <c r="A74" s="167"/>
      <c r="B74" s="149"/>
      <c r="C74" s="47" t="s">
        <v>7</v>
      </c>
      <c r="D74" s="48"/>
      <c r="E74" s="48">
        <f>SUM(E72:E73)</f>
        <v>7</v>
      </c>
      <c r="F74" s="48">
        <f>SUM(F72:F73)</f>
        <v>27</v>
      </c>
      <c r="G74" s="48">
        <f>SUM(G72:G73)</f>
        <v>43</v>
      </c>
      <c r="H74" s="48">
        <f>SUM(H72:H73)</f>
        <v>70</v>
      </c>
      <c r="I74" s="48"/>
      <c r="J74" s="48">
        <f>SUM(J72:J73)</f>
        <v>414</v>
      </c>
      <c r="K74" s="48">
        <f>SUM(K72:K73)</f>
        <v>1518</v>
      </c>
      <c r="L74" s="48">
        <f>L72+L73</f>
        <v>15180</v>
      </c>
    </row>
    <row r="75" spans="1:12" ht="34.5" customHeight="1">
      <c r="A75" s="167"/>
      <c r="B75" s="132" t="s">
        <v>13</v>
      </c>
      <c r="C75" s="148" t="s">
        <v>66</v>
      </c>
      <c r="D75" s="61">
        <v>1</v>
      </c>
      <c r="E75" s="61">
        <v>1</v>
      </c>
      <c r="F75" s="61">
        <v>13</v>
      </c>
      <c r="G75" s="61">
        <v>1</v>
      </c>
      <c r="H75" s="50">
        <f>F75+G75</f>
        <v>14</v>
      </c>
      <c r="I75" s="61">
        <v>6</v>
      </c>
      <c r="J75" s="50">
        <f>I75*46</f>
        <v>276</v>
      </c>
      <c r="K75" s="50">
        <f>J75*E75</f>
        <v>276</v>
      </c>
      <c r="L75" s="50">
        <f>J75*H75</f>
        <v>3864</v>
      </c>
    </row>
    <row r="76" spans="1:12" ht="35.25" customHeight="1">
      <c r="A76" s="167"/>
      <c r="B76" s="132"/>
      <c r="C76" s="149"/>
      <c r="D76" s="50">
        <v>2</v>
      </c>
      <c r="E76" s="50"/>
      <c r="F76" s="50"/>
      <c r="G76" s="50"/>
      <c r="H76" s="50"/>
      <c r="I76" s="50"/>
      <c r="J76" s="50"/>
      <c r="K76" s="50"/>
      <c r="L76" s="50"/>
    </row>
    <row r="77" spans="1:12" ht="35.25" customHeight="1">
      <c r="A77" s="167"/>
      <c r="B77" s="132"/>
      <c r="C77" s="149"/>
      <c r="D77" s="50">
        <v>3</v>
      </c>
      <c r="E77" s="50"/>
      <c r="F77" s="50"/>
      <c r="G77" s="50"/>
      <c r="H77" s="50"/>
      <c r="I77" s="50"/>
      <c r="J77" s="50"/>
      <c r="K77" s="50"/>
      <c r="L77" s="50"/>
    </row>
    <row r="78" spans="1:12" ht="35.25" customHeight="1">
      <c r="A78" s="167"/>
      <c r="B78" s="132"/>
      <c r="C78" s="149"/>
      <c r="D78" s="50">
        <v>4</v>
      </c>
      <c r="E78" s="50">
        <v>1</v>
      </c>
      <c r="F78" s="50">
        <v>6</v>
      </c>
      <c r="G78" s="50">
        <v>6</v>
      </c>
      <c r="H78" s="50">
        <f>F78+G78</f>
        <v>12</v>
      </c>
      <c r="I78" s="50">
        <v>8</v>
      </c>
      <c r="J78" s="50">
        <f>I78*46</f>
        <v>368</v>
      </c>
      <c r="K78" s="50">
        <f>J78*E78</f>
        <v>368</v>
      </c>
      <c r="L78" s="50">
        <f>J78*H78</f>
        <v>4416</v>
      </c>
    </row>
    <row r="79" spans="1:12" ht="35.25" customHeight="1">
      <c r="A79" s="167"/>
      <c r="B79" s="132"/>
      <c r="C79" s="149"/>
      <c r="D79" s="50">
        <v>5</v>
      </c>
      <c r="E79" s="50"/>
      <c r="F79" s="50"/>
      <c r="G79" s="50"/>
      <c r="H79" s="50"/>
      <c r="I79" s="50"/>
      <c r="J79" s="45"/>
      <c r="K79" s="50"/>
      <c r="L79" s="50"/>
    </row>
    <row r="80" spans="1:12" ht="30.75">
      <c r="A80" s="167"/>
      <c r="B80" s="132"/>
      <c r="C80" s="152"/>
      <c r="D80" s="50">
        <v>6</v>
      </c>
      <c r="E80" s="50"/>
      <c r="F80" s="50"/>
      <c r="G80" s="50"/>
      <c r="H80" s="50"/>
      <c r="I80" s="50"/>
      <c r="J80" s="50"/>
      <c r="K80" s="50"/>
      <c r="L80" s="50"/>
    </row>
    <row r="81" spans="1:12" ht="30.75">
      <c r="A81" s="167"/>
      <c r="B81" s="132"/>
      <c r="C81" s="148" t="s">
        <v>67</v>
      </c>
      <c r="D81" s="50">
        <v>1</v>
      </c>
      <c r="E81" s="50">
        <v>1</v>
      </c>
      <c r="F81" s="50">
        <v>6</v>
      </c>
      <c r="G81" s="50">
        <v>4</v>
      </c>
      <c r="H81" s="50">
        <f>F81+G81</f>
        <v>10</v>
      </c>
      <c r="I81" s="50">
        <v>10</v>
      </c>
      <c r="J81" s="50">
        <f>I81*46</f>
        <v>460</v>
      </c>
      <c r="K81" s="50">
        <f>J81*E81</f>
        <v>460</v>
      </c>
      <c r="L81" s="50">
        <f>J81*H81</f>
        <v>4600</v>
      </c>
    </row>
    <row r="82" spans="1:12" ht="30.75">
      <c r="A82" s="167"/>
      <c r="B82" s="132"/>
      <c r="C82" s="149"/>
      <c r="D82" s="50">
        <v>2</v>
      </c>
      <c r="E82" s="50">
        <v>1</v>
      </c>
      <c r="F82" s="50">
        <v>6</v>
      </c>
      <c r="G82" s="50">
        <v>2</v>
      </c>
      <c r="H82" s="50">
        <f>F82+G82</f>
        <v>8</v>
      </c>
      <c r="I82" s="50">
        <v>12</v>
      </c>
      <c r="J82" s="45">
        <f>I82*46</f>
        <v>552</v>
      </c>
      <c r="K82" s="50">
        <f>J82*E82</f>
        <v>552</v>
      </c>
      <c r="L82" s="50">
        <f>J82*H82</f>
        <v>4416</v>
      </c>
    </row>
    <row r="83" spans="1:12" ht="30.75">
      <c r="A83" s="167"/>
      <c r="B83" s="132"/>
      <c r="C83" s="149"/>
      <c r="D83" s="50">
        <v>3</v>
      </c>
      <c r="E83" s="50"/>
      <c r="F83" s="50"/>
      <c r="G83" s="50"/>
      <c r="H83" s="50"/>
      <c r="I83" s="50"/>
      <c r="J83" s="50"/>
      <c r="K83" s="50"/>
      <c r="L83" s="52"/>
    </row>
    <row r="84" spans="1:12" ht="35.25" customHeight="1">
      <c r="A84" s="167"/>
      <c r="B84" s="132"/>
      <c r="C84" s="149"/>
      <c r="D84" s="50">
        <v>4</v>
      </c>
      <c r="E84" s="50"/>
      <c r="F84" s="50"/>
      <c r="G84" s="50"/>
      <c r="H84" s="50"/>
      <c r="I84" s="50"/>
      <c r="J84" s="50"/>
      <c r="K84" s="50"/>
      <c r="L84" s="52"/>
    </row>
    <row r="85" spans="1:12" ht="30">
      <c r="A85" s="167"/>
      <c r="B85" s="132"/>
      <c r="C85" s="47" t="s">
        <v>7</v>
      </c>
      <c r="D85" s="48"/>
      <c r="E85" s="112">
        <f>SUM(E75:E84)</f>
        <v>4</v>
      </c>
      <c r="F85" s="52">
        <f>SUM(F75:F84)</f>
        <v>31</v>
      </c>
      <c r="G85" s="52">
        <f>SUM(G75:G84)</f>
        <v>13</v>
      </c>
      <c r="H85" s="52">
        <f>SUM(H75:H84)</f>
        <v>44</v>
      </c>
      <c r="I85" s="52"/>
      <c r="J85" s="52">
        <f>SUM(J75:J84)</f>
        <v>1656</v>
      </c>
      <c r="K85" s="52">
        <f>SUM(K75:K84)</f>
        <v>1656</v>
      </c>
      <c r="L85" s="52">
        <f>SUM(L75:L84)</f>
        <v>17296</v>
      </c>
    </row>
    <row r="86" spans="1:12" ht="35.25" customHeight="1">
      <c r="A86" s="167"/>
      <c r="B86" s="160" t="s">
        <v>38</v>
      </c>
      <c r="C86" s="161"/>
      <c r="D86" s="68"/>
      <c r="E86" s="64">
        <f aca="true" t="shared" si="5" ref="E86:K86">E74+E85</f>
        <v>11</v>
      </c>
      <c r="F86" s="64">
        <f t="shared" si="5"/>
        <v>58</v>
      </c>
      <c r="G86" s="64">
        <f t="shared" si="5"/>
        <v>56</v>
      </c>
      <c r="H86" s="64">
        <f t="shared" si="5"/>
        <v>114</v>
      </c>
      <c r="I86" s="64"/>
      <c r="J86" s="64">
        <f t="shared" si="5"/>
        <v>2070</v>
      </c>
      <c r="K86" s="64">
        <f t="shared" si="5"/>
        <v>3174</v>
      </c>
      <c r="L86" s="65">
        <f>L74+L85</f>
        <v>32476</v>
      </c>
    </row>
    <row r="87" spans="1:12" ht="30">
      <c r="A87" s="167"/>
      <c r="B87" s="145" t="s">
        <v>64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7"/>
    </row>
    <row r="88" spans="1:12" ht="49.5" customHeight="1">
      <c r="A88" s="167"/>
      <c r="B88" s="148" t="s">
        <v>13</v>
      </c>
      <c r="C88" s="148" t="s">
        <v>66</v>
      </c>
      <c r="D88" s="69">
        <v>4</v>
      </c>
      <c r="E88" s="70">
        <v>1</v>
      </c>
      <c r="F88" s="70"/>
      <c r="G88" s="70">
        <v>22</v>
      </c>
      <c r="H88" s="70">
        <f>F88+G88</f>
        <v>22</v>
      </c>
      <c r="I88" s="70">
        <v>8</v>
      </c>
      <c r="J88" s="70">
        <f>I88*46</f>
        <v>368</v>
      </c>
      <c r="K88" s="70">
        <f>J88*E88</f>
        <v>368</v>
      </c>
      <c r="L88" s="50">
        <f>J88*H88</f>
        <v>8096</v>
      </c>
    </row>
    <row r="89" spans="1:12" ht="30.75">
      <c r="A89" s="167"/>
      <c r="B89" s="149"/>
      <c r="C89" s="152"/>
      <c r="D89" s="69">
        <v>3</v>
      </c>
      <c r="E89" s="70">
        <v>1</v>
      </c>
      <c r="F89" s="70"/>
      <c r="G89" s="70">
        <v>14</v>
      </c>
      <c r="H89" s="70">
        <f>F89+G89</f>
        <v>14</v>
      </c>
      <c r="I89" s="70">
        <v>8</v>
      </c>
      <c r="J89" s="70">
        <f>I89*46</f>
        <v>368</v>
      </c>
      <c r="K89" s="70">
        <f>J89*E89</f>
        <v>368</v>
      </c>
      <c r="L89" s="50">
        <f>J89*H89</f>
        <v>5152</v>
      </c>
    </row>
    <row r="90" spans="1:12" ht="61.5">
      <c r="A90" s="167"/>
      <c r="B90" s="152"/>
      <c r="C90" s="45" t="s">
        <v>67</v>
      </c>
      <c r="D90" s="69">
        <v>4</v>
      </c>
      <c r="E90" s="70">
        <v>1</v>
      </c>
      <c r="F90" s="70"/>
      <c r="G90" s="70">
        <v>10</v>
      </c>
      <c r="H90" s="70">
        <f>F90+G90</f>
        <v>10</v>
      </c>
      <c r="I90" s="70">
        <v>12</v>
      </c>
      <c r="J90" s="70">
        <f>I90*46</f>
        <v>552</v>
      </c>
      <c r="K90" s="70">
        <f>J90*E90</f>
        <v>552</v>
      </c>
      <c r="L90" s="50">
        <f>J90*H90</f>
        <v>5520</v>
      </c>
    </row>
    <row r="91" spans="1:12" ht="30.75">
      <c r="A91" s="167"/>
      <c r="B91" s="78" t="s">
        <v>88</v>
      </c>
      <c r="C91" s="54" t="s">
        <v>7</v>
      </c>
      <c r="D91" s="76"/>
      <c r="E91" s="115">
        <f>SUM(E88:E90)</f>
        <v>3</v>
      </c>
      <c r="F91" s="115"/>
      <c r="G91" s="115">
        <f>SUM(G88:G90)</f>
        <v>46</v>
      </c>
      <c r="H91" s="115">
        <f>SUM(H88:H90)</f>
        <v>46</v>
      </c>
      <c r="I91" s="115"/>
      <c r="J91" s="115">
        <f>SUM(J88:J90)</f>
        <v>1288</v>
      </c>
      <c r="K91" s="115">
        <f>SUM(K88:K90)</f>
        <v>1288</v>
      </c>
      <c r="L91" s="52">
        <f>SUM(L88:L90)</f>
        <v>18768</v>
      </c>
    </row>
    <row r="92" spans="1:12" ht="30.75" customHeight="1">
      <c r="A92" s="167"/>
      <c r="B92" s="127" t="s">
        <v>153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9"/>
    </row>
    <row r="93" spans="1:12" ht="34.5" customHeight="1">
      <c r="A93" s="167"/>
      <c r="B93" s="132" t="s">
        <v>13</v>
      </c>
      <c r="C93" s="132" t="s">
        <v>66</v>
      </c>
      <c r="D93" s="69">
        <v>2</v>
      </c>
      <c r="E93" s="70">
        <v>1</v>
      </c>
      <c r="F93" s="70"/>
      <c r="G93" s="70">
        <v>14</v>
      </c>
      <c r="H93" s="70">
        <f>F93+G93</f>
        <v>14</v>
      </c>
      <c r="I93" s="70">
        <v>8</v>
      </c>
      <c r="J93" s="70">
        <f>I93*46</f>
        <v>368</v>
      </c>
      <c r="K93" s="70">
        <f>J93*E93</f>
        <v>368</v>
      </c>
      <c r="L93" s="50">
        <f>J93*H93</f>
        <v>5152</v>
      </c>
    </row>
    <row r="94" spans="1:12" ht="41.25" customHeight="1">
      <c r="A94" s="167"/>
      <c r="B94" s="132"/>
      <c r="C94" s="132"/>
      <c r="D94" s="69">
        <v>2</v>
      </c>
      <c r="E94" s="70">
        <v>1</v>
      </c>
      <c r="F94" s="70"/>
      <c r="G94" s="70">
        <v>15</v>
      </c>
      <c r="H94" s="70">
        <f>F94+G94</f>
        <v>15</v>
      </c>
      <c r="I94" s="70">
        <v>6</v>
      </c>
      <c r="J94" s="70">
        <f>I94*46</f>
        <v>276</v>
      </c>
      <c r="K94" s="70">
        <f>J94*E94</f>
        <v>276</v>
      </c>
      <c r="L94" s="50">
        <f>J94*H94</f>
        <v>4140</v>
      </c>
    </row>
    <row r="95" spans="1:12" ht="30.75">
      <c r="A95" s="167"/>
      <c r="B95" s="132"/>
      <c r="C95" s="132"/>
      <c r="D95" s="69">
        <v>1</v>
      </c>
      <c r="E95" s="70">
        <v>2</v>
      </c>
      <c r="F95" s="70">
        <v>20</v>
      </c>
      <c r="G95" s="70">
        <v>14</v>
      </c>
      <c r="H95" s="70">
        <f>F95+G95</f>
        <v>34</v>
      </c>
      <c r="I95" s="70">
        <v>6</v>
      </c>
      <c r="J95" s="70">
        <f>I95*46</f>
        <v>276</v>
      </c>
      <c r="K95" s="70">
        <f>J95*E95</f>
        <v>552</v>
      </c>
      <c r="L95" s="50">
        <f>J95*H95</f>
        <v>9384</v>
      </c>
    </row>
    <row r="96" spans="1:12" ht="30.75">
      <c r="A96" s="167"/>
      <c r="B96" s="107"/>
      <c r="C96" s="111" t="s">
        <v>7</v>
      </c>
      <c r="D96" s="69"/>
      <c r="E96" s="112">
        <v>4</v>
      </c>
      <c r="F96" s="112">
        <f>SUM(F93:F95)</f>
        <v>20</v>
      </c>
      <c r="G96" s="112">
        <f>SUM(G93:G95)</f>
        <v>43</v>
      </c>
      <c r="H96" s="112">
        <f>SUM(H93:H95)</f>
        <v>63</v>
      </c>
      <c r="I96" s="112"/>
      <c r="J96" s="112">
        <f>SUM(J93:J95)</f>
        <v>920</v>
      </c>
      <c r="K96" s="112">
        <f>SUM(K93:K95)</f>
        <v>1196</v>
      </c>
      <c r="L96" s="52">
        <f>SUM(L93:L95)</f>
        <v>18676</v>
      </c>
    </row>
    <row r="97" spans="1:12" ht="104.25" customHeight="1">
      <c r="A97" s="167"/>
      <c r="B97" s="107" t="s">
        <v>12</v>
      </c>
      <c r="C97" s="107" t="s">
        <v>8</v>
      </c>
      <c r="D97" s="113">
        <v>1</v>
      </c>
      <c r="E97" s="114">
        <v>1</v>
      </c>
      <c r="F97" s="114">
        <v>5</v>
      </c>
      <c r="G97" s="114">
        <v>5</v>
      </c>
      <c r="H97" s="114">
        <f>F97+G97</f>
        <v>10</v>
      </c>
      <c r="I97" s="114">
        <v>6</v>
      </c>
      <c r="J97" s="114">
        <f>I97*36</f>
        <v>216</v>
      </c>
      <c r="K97" s="114">
        <f>J97*E97</f>
        <v>216</v>
      </c>
      <c r="L97" s="48">
        <f>J97*H97</f>
        <v>2160</v>
      </c>
    </row>
    <row r="98" spans="1:12" ht="63.75" customHeight="1">
      <c r="A98" s="167"/>
      <c r="B98" s="130" t="s">
        <v>154</v>
      </c>
      <c r="C98" s="131"/>
      <c r="D98" s="69"/>
      <c r="E98" s="115">
        <f>E96+E97</f>
        <v>5</v>
      </c>
      <c r="F98" s="115">
        <f>F96+F97</f>
        <v>25</v>
      </c>
      <c r="G98" s="115">
        <f>G96+G97</f>
        <v>48</v>
      </c>
      <c r="H98" s="115">
        <f>H96+H97</f>
        <v>73</v>
      </c>
      <c r="I98" s="115"/>
      <c r="J98" s="115">
        <f>J96+J97</f>
        <v>1136</v>
      </c>
      <c r="K98" s="115">
        <f>K96+K97</f>
        <v>1412</v>
      </c>
      <c r="L98" s="77">
        <f>L96+L97</f>
        <v>20836</v>
      </c>
    </row>
    <row r="99" spans="1:12" ht="63.75" customHeight="1">
      <c r="A99" s="167"/>
      <c r="B99" s="127" t="s">
        <v>155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9"/>
    </row>
    <row r="100" spans="1:12" ht="89.25" customHeight="1">
      <c r="A100" s="167"/>
      <c r="B100" s="110" t="s">
        <v>12</v>
      </c>
      <c r="C100" s="116" t="s">
        <v>8</v>
      </c>
      <c r="D100" s="69">
        <v>1</v>
      </c>
      <c r="E100" s="114">
        <v>5</v>
      </c>
      <c r="F100" s="114">
        <v>53</v>
      </c>
      <c r="G100" s="114">
        <v>22</v>
      </c>
      <c r="H100" s="114">
        <f>F100+G100</f>
        <v>75</v>
      </c>
      <c r="I100" s="114">
        <v>6</v>
      </c>
      <c r="J100" s="114">
        <f>I100*36</f>
        <v>216</v>
      </c>
      <c r="K100" s="114">
        <f>J100*E100</f>
        <v>1080</v>
      </c>
      <c r="L100" s="48">
        <f>J100*H100</f>
        <v>16200</v>
      </c>
    </row>
    <row r="101" spans="1:12" ht="47.25" customHeight="1">
      <c r="A101" s="167"/>
      <c r="B101" s="130" t="s">
        <v>156</v>
      </c>
      <c r="C101" s="131"/>
      <c r="D101" s="69"/>
      <c r="E101" s="115">
        <v>5</v>
      </c>
      <c r="F101" s="115">
        <v>53</v>
      </c>
      <c r="G101" s="115">
        <v>22</v>
      </c>
      <c r="H101" s="115">
        <f>F101+G101</f>
        <v>75</v>
      </c>
      <c r="I101" s="115">
        <v>6</v>
      </c>
      <c r="J101" s="115">
        <f>I101*36</f>
        <v>216</v>
      </c>
      <c r="K101" s="115">
        <f>J101*E101</f>
        <v>1080</v>
      </c>
      <c r="L101" s="77">
        <f>J101*H101</f>
        <v>16200</v>
      </c>
    </row>
    <row r="102" spans="1:12" ht="47.25" customHeight="1">
      <c r="A102" s="167"/>
      <c r="B102" s="123" t="s">
        <v>157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9"/>
    </row>
    <row r="103" spans="1:12" ht="96.75" customHeight="1">
      <c r="A103" s="167"/>
      <c r="B103" s="45" t="s">
        <v>13</v>
      </c>
      <c r="C103" s="45" t="s">
        <v>66</v>
      </c>
      <c r="D103" s="69">
        <v>4</v>
      </c>
      <c r="E103" s="70">
        <v>1</v>
      </c>
      <c r="F103" s="70">
        <v>14</v>
      </c>
      <c r="G103" s="70"/>
      <c r="H103" s="70">
        <f>F103+G103</f>
        <v>14</v>
      </c>
      <c r="I103" s="70">
        <v>8</v>
      </c>
      <c r="J103" s="70">
        <f>I103*46</f>
        <v>368</v>
      </c>
      <c r="K103" s="70">
        <f>J103*E103</f>
        <v>368</v>
      </c>
      <c r="L103" s="52">
        <f>J103*H103</f>
        <v>5152</v>
      </c>
    </row>
    <row r="104" spans="1:12" ht="95.25" customHeight="1">
      <c r="A104" s="167"/>
      <c r="B104" s="132" t="s">
        <v>12</v>
      </c>
      <c r="C104" s="132" t="s">
        <v>8</v>
      </c>
      <c r="D104" s="69">
        <v>1</v>
      </c>
      <c r="E104" s="70">
        <v>6</v>
      </c>
      <c r="F104" s="70">
        <v>36</v>
      </c>
      <c r="G104" s="70">
        <v>30</v>
      </c>
      <c r="H104" s="70">
        <f>F104+G104</f>
        <v>66</v>
      </c>
      <c r="I104" s="70">
        <v>6</v>
      </c>
      <c r="J104" s="70">
        <f>I104*46</f>
        <v>276</v>
      </c>
      <c r="K104" s="70">
        <f>J104*E104</f>
        <v>1656</v>
      </c>
      <c r="L104" s="50">
        <f>J104*H104</f>
        <v>18216</v>
      </c>
    </row>
    <row r="105" spans="1:12" ht="47.25" customHeight="1">
      <c r="A105" s="167"/>
      <c r="B105" s="132"/>
      <c r="C105" s="132"/>
      <c r="D105" s="69">
        <v>1</v>
      </c>
      <c r="E105" s="70">
        <v>2</v>
      </c>
      <c r="F105" s="70">
        <v>20</v>
      </c>
      <c r="G105" s="70">
        <v>15</v>
      </c>
      <c r="H105" s="70">
        <f>F105+G105</f>
        <v>35</v>
      </c>
      <c r="I105" s="70">
        <v>6</v>
      </c>
      <c r="J105" s="70">
        <f>I105*36</f>
        <v>216</v>
      </c>
      <c r="K105" s="70">
        <f>J105*E105</f>
        <v>432</v>
      </c>
      <c r="L105" s="50">
        <f>J105*H105</f>
        <v>7560</v>
      </c>
    </row>
    <row r="106" spans="1:12" ht="47.25" customHeight="1">
      <c r="A106" s="167"/>
      <c r="B106" s="134" t="s">
        <v>7</v>
      </c>
      <c r="C106" s="135"/>
      <c r="D106" s="69"/>
      <c r="E106" s="114">
        <f aca="true" t="shared" si="6" ref="E106:L106">SUM(E104:E105)</f>
        <v>8</v>
      </c>
      <c r="F106" s="114">
        <f t="shared" si="6"/>
        <v>56</v>
      </c>
      <c r="G106" s="114">
        <f t="shared" si="6"/>
        <v>45</v>
      </c>
      <c r="H106" s="114">
        <f t="shared" si="6"/>
        <v>101</v>
      </c>
      <c r="I106" s="114">
        <f t="shared" si="6"/>
        <v>12</v>
      </c>
      <c r="J106" s="114">
        <f t="shared" si="6"/>
        <v>492</v>
      </c>
      <c r="K106" s="114">
        <f t="shared" si="6"/>
        <v>2088</v>
      </c>
      <c r="L106" s="48">
        <f t="shared" si="6"/>
        <v>25776</v>
      </c>
    </row>
    <row r="107" spans="1:12" ht="47.25" customHeight="1">
      <c r="A107" s="167"/>
      <c r="B107" s="133" t="s">
        <v>158</v>
      </c>
      <c r="C107" s="131"/>
      <c r="D107" s="69"/>
      <c r="E107" s="115">
        <f>E103+E106</f>
        <v>9</v>
      </c>
      <c r="F107" s="115">
        <f>F103+F106</f>
        <v>70</v>
      </c>
      <c r="G107" s="115">
        <f>G103+G106</f>
        <v>45</v>
      </c>
      <c r="H107" s="115">
        <f>H103+H106</f>
        <v>115</v>
      </c>
      <c r="I107" s="115"/>
      <c r="J107" s="115">
        <f>J103+J106</f>
        <v>860</v>
      </c>
      <c r="K107" s="115">
        <f>K103+K106</f>
        <v>2456</v>
      </c>
      <c r="L107" s="77">
        <f>L103+L106</f>
        <v>30928</v>
      </c>
    </row>
    <row r="108" spans="1:12" ht="47.25" customHeight="1">
      <c r="A108" s="167"/>
      <c r="B108" s="123" t="s">
        <v>159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5"/>
    </row>
    <row r="109" spans="1:12" ht="89.25" customHeight="1">
      <c r="A109" s="167"/>
      <c r="B109" s="118" t="s">
        <v>12</v>
      </c>
      <c r="C109" s="45" t="s">
        <v>8</v>
      </c>
      <c r="D109" s="113">
        <v>1</v>
      </c>
      <c r="E109" s="114">
        <v>3</v>
      </c>
      <c r="F109" s="114">
        <v>32</v>
      </c>
      <c r="G109" s="114">
        <v>11</v>
      </c>
      <c r="H109" s="114">
        <f>F109+G109</f>
        <v>43</v>
      </c>
      <c r="I109" s="114">
        <v>6</v>
      </c>
      <c r="J109" s="114">
        <f>I109*36</f>
        <v>216</v>
      </c>
      <c r="K109" s="114">
        <f>J109*E109</f>
        <v>648</v>
      </c>
      <c r="L109" s="54">
        <f>J109*H109</f>
        <v>9288</v>
      </c>
    </row>
    <row r="110" spans="1:12" ht="72" customHeight="1">
      <c r="A110" s="167"/>
      <c r="B110" s="117" t="s">
        <v>160</v>
      </c>
      <c r="C110" s="121" t="s">
        <v>7</v>
      </c>
      <c r="D110" s="122"/>
      <c r="E110" s="115">
        <v>3</v>
      </c>
      <c r="F110" s="115">
        <v>32</v>
      </c>
      <c r="G110" s="115">
        <v>11</v>
      </c>
      <c r="H110" s="115">
        <f>F110+G110</f>
        <v>43</v>
      </c>
      <c r="I110" s="115">
        <v>6</v>
      </c>
      <c r="J110" s="115">
        <f>I110*36</f>
        <v>216</v>
      </c>
      <c r="K110" s="115">
        <f>J110*E110</f>
        <v>648</v>
      </c>
      <c r="L110" s="77">
        <f>J110*H110</f>
        <v>9288</v>
      </c>
    </row>
    <row r="111" spans="1:12" ht="30.75" thickBot="1">
      <c r="A111" s="167"/>
      <c r="B111" s="169" t="s">
        <v>39</v>
      </c>
      <c r="C111" s="170"/>
      <c r="D111" s="119"/>
      <c r="E111" s="120">
        <f>E30+E46+E57+E70+E86+E91+E98+E101+E107+E110</f>
        <v>85</v>
      </c>
      <c r="F111" s="120">
        <f>F30+F46+F57+F70+F86+F98+F101+F107+F110</f>
        <v>731</v>
      </c>
      <c r="G111" s="120">
        <f>G30+G57+G86+G91+G98+G101+G107+G110</f>
        <v>414</v>
      </c>
      <c r="H111" s="120">
        <f>H30+H46+H57+H70+H86+H91+H98+H101+H107+H110</f>
        <v>1145</v>
      </c>
      <c r="I111" s="120"/>
      <c r="J111" s="120"/>
      <c r="K111" s="120"/>
      <c r="L111" s="120">
        <f>L30+L46+L57+L70+L86+L91+L98+L101+L107+L110</f>
        <v>337480</v>
      </c>
    </row>
    <row r="112" ht="34.5" customHeight="1">
      <c r="A112" s="80"/>
    </row>
    <row r="113" ht="35.25">
      <c r="A113" s="80"/>
    </row>
    <row r="114" ht="35.25">
      <c r="A114" s="80"/>
    </row>
    <row r="115" spans="1:11" ht="35.25">
      <c r="A115" s="80"/>
      <c r="H115" s="36"/>
      <c r="I115" s="6"/>
      <c r="J115" s="36"/>
      <c r="K115" s="6"/>
    </row>
    <row r="116" spans="1:82" s="28" customFormat="1" ht="35.25">
      <c r="A116" s="3"/>
      <c r="B116" s="5"/>
      <c r="C116" s="3"/>
      <c r="D116" s="3"/>
      <c r="E116" s="3"/>
      <c r="F116" s="3"/>
      <c r="G116" s="26"/>
      <c r="H116" s="26"/>
      <c r="I116" s="3"/>
      <c r="J116" s="26"/>
      <c r="K116" s="3"/>
      <c r="L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</row>
    <row r="119" spans="1:4" ht="35.25">
      <c r="A119" s="189" t="s">
        <v>165</v>
      </c>
      <c r="B119" s="189"/>
      <c r="C119" s="190">
        <f>H18+H34+H52+H60+H74+H97+H100+H106+H109+H17+H50</f>
        <v>640</v>
      </c>
      <c r="D119" s="3" t="s">
        <v>167</v>
      </c>
    </row>
    <row r="120" spans="1:12" ht="27.75" customHeight="1">
      <c r="A120" s="189" t="s">
        <v>166</v>
      </c>
      <c r="B120" s="189"/>
      <c r="C120" s="190">
        <f>H29+H45+H56+H68+H85+H91+H96+H103</f>
        <v>505</v>
      </c>
      <c r="D120" s="126" t="s">
        <v>147</v>
      </c>
      <c r="E120" s="126"/>
      <c r="F120" s="126"/>
      <c r="G120" s="126"/>
      <c r="H120" s="103"/>
      <c r="I120" s="126" t="s">
        <v>145</v>
      </c>
      <c r="J120" s="126"/>
      <c r="K120" s="126"/>
      <c r="L120" s="104">
        <f>H120/36</f>
        <v>0</v>
      </c>
    </row>
    <row r="121" spans="4:12" ht="27.75">
      <c r="D121" s="126" t="s">
        <v>148</v>
      </c>
      <c r="E121" s="126"/>
      <c r="F121" s="126"/>
      <c r="H121" s="79"/>
      <c r="I121" s="126" t="s">
        <v>146</v>
      </c>
      <c r="J121" s="126"/>
      <c r="K121" s="126"/>
      <c r="L121" s="102">
        <f>H121/46</f>
        <v>0</v>
      </c>
    </row>
    <row r="123" spans="5:12" ht="27.75">
      <c r="E123" s="3" t="s">
        <v>149</v>
      </c>
      <c r="H123" s="105">
        <f>K17+K50</f>
        <v>432</v>
      </c>
      <c r="I123" s="126" t="s">
        <v>89</v>
      </c>
      <c r="J123" s="126"/>
      <c r="K123" s="126"/>
      <c r="L123" s="106">
        <f>H123/36</f>
        <v>12</v>
      </c>
    </row>
    <row r="124" spans="5:12" ht="27.75">
      <c r="E124" s="3" t="s">
        <v>150</v>
      </c>
      <c r="H124" s="79">
        <f>H120+H121+H123</f>
        <v>432</v>
      </c>
      <c r="I124" s="126" t="s">
        <v>151</v>
      </c>
      <c r="J124" s="126"/>
      <c r="K124" s="126"/>
      <c r="L124" s="102">
        <f>L120+L121+L123</f>
        <v>12</v>
      </c>
    </row>
    <row r="127" ht="27.75">
      <c r="L127" s="3">
        <v>31.33</v>
      </c>
    </row>
    <row r="129" ht="27.75">
      <c r="L129" s="101" t="s">
        <v>152</v>
      </c>
    </row>
  </sheetData>
  <sheetProtection/>
  <mergeCells count="70">
    <mergeCell ref="A119:B119"/>
    <mergeCell ref="A120:B120"/>
    <mergeCell ref="I3:L7"/>
    <mergeCell ref="C35:C40"/>
    <mergeCell ref="B30:C30"/>
    <mergeCell ref="B19:B29"/>
    <mergeCell ref="C19:C25"/>
    <mergeCell ref="C26:C28"/>
    <mergeCell ref="E10:K10"/>
    <mergeCell ref="A9:K9"/>
    <mergeCell ref="B111:C111"/>
    <mergeCell ref="B69:C69"/>
    <mergeCell ref="C81:C84"/>
    <mergeCell ref="B88:B90"/>
    <mergeCell ref="B71:L71"/>
    <mergeCell ref="B70:C70"/>
    <mergeCell ref="C88:C89"/>
    <mergeCell ref="B93:B95"/>
    <mergeCell ref="C93:C95"/>
    <mergeCell ref="B98:C98"/>
    <mergeCell ref="B62:B68"/>
    <mergeCell ref="B86:C86"/>
    <mergeCell ref="A10:A11"/>
    <mergeCell ref="B10:B11"/>
    <mergeCell ref="C10:C11"/>
    <mergeCell ref="D10:D11"/>
    <mergeCell ref="A12:A111"/>
    <mergeCell ref="B12:L12"/>
    <mergeCell ref="B13:B18"/>
    <mergeCell ref="C13:C17"/>
    <mergeCell ref="C53:C55"/>
    <mergeCell ref="A2:C2"/>
    <mergeCell ref="J2:K2"/>
    <mergeCell ref="A4:C4"/>
    <mergeCell ref="A5:C6"/>
    <mergeCell ref="A8:L8"/>
    <mergeCell ref="B47:L47"/>
    <mergeCell ref="B32:B34"/>
    <mergeCell ref="C32:C33"/>
    <mergeCell ref="B31:L31"/>
    <mergeCell ref="C41:C44"/>
    <mergeCell ref="B46:C46"/>
    <mergeCell ref="B53:B56"/>
    <mergeCell ref="C75:C80"/>
    <mergeCell ref="B35:B45"/>
    <mergeCell ref="B57:C57"/>
    <mergeCell ref="B59:B60"/>
    <mergeCell ref="C61:C67"/>
    <mergeCell ref="B72:B74"/>
    <mergeCell ref="C72:C73"/>
    <mergeCell ref="D121:F121"/>
    <mergeCell ref="I121:K121"/>
    <mergeCell ref="I123:K123"/>
    <mergeCell ref="I124:K124"/>
    <mergeCell ref="B48:B52"/>
    <mergeCell ref="C48:C52"/>
    <mergeCell ref="B58:L58"/>
    <mergeCell ref="B87:L87"/>
    <mergeCell ref="B75:B85"/>
    <mergeCell ref="B92:L92"/>
    <mergeCell ref="B108:L108"/>
    <mergeCell ref="I120:K120"/>
    <mergeCell ref="D120:G120"/>
    <mergeCell ref="B99:L99"/>
    <mergeCell ref="B101:C101"/>
    <mergeCell ref="B102:L102"/>
    <mergeCell ref="B104:B105"/>
    <mergeCell ref="C104:C105"/>
    <mergeCell ref="B107:C107"/>
    <mergeCell ref="B106:C106"/>
  </mergeCells>
  <printOptions/>
  <pageMargins left="0.4724409448818898" right="0.2755905511811024" top="0.1968503937007874" bottom="0.1968503937007874" header="0.31496062992125984" footer="0.5118110236220472"/>
  <pageSetup fitToWidth="0" horizontalDpi="600" verticalDpi="600" orientation="portrait" paperSize="9" scale="29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F9" sqref="F9"/>
    </sheetView>
  </sheetViews>
  <sheetFormatPr defaultColWidth="24.421875" defaultRowHeight="12.75"/>
  <cols>
    <col min="1" max="1" width="9.140625" style="11" customWidth="1"/>
    <col min="2" max="2" width="42.421875" style="11" customWidth="1"/>
    <col min="3" max="8" width="24.421875" style="11" customWidth="1"/>
    <col min="9" max="16384" width="24.421875" style="11" customWidth="1"/>
  </cols>
  <sheetData>
    <row r="1" spans="1:8" ht="69.75" customHeight="1">
      <c r="A1" s="183" t="s">
        <v>100</v>
      </c>
      <c r="B1" s="183"/>
      <c r="C1" s="183"/>
      <c r="D1" s="183"/>
      <c r="E1" s="183"/>
      <c r="F1" s="183"/>
      <c r="G1" s="183"/>
      <c r="H1" s="183"/>
    </row>
    <row r="2" spans="1:8" ht="54">
      <c r="A2" s="12" t="s">
        <v>21</v>
      </c>
      <c r="B2" s="12" t="s">
        <v>18</v>
      </c>
      <c r="C2" s="12" t="s">
        <v>19</v>
      </c>
      <c r="D2" s="12" t="s">
        <v>68</v>
      </c>
      <c r="E2" s="12" t="s">
        <v>69</v>
      </c>
      <c r="F2" s="12" t="s">
        <v>70</v>
      </c>
      <c r="G2" s="12" t="s">
        <v>71</v>
      </c>
      <c r="H2" s="12" t="s">
        <v>20</v>
      </c>
    </row>
    <row r="3" spans="1:8" ht="18">
      <c r="A3" s="13">
        <v>1</v>
      </c>
      <c r="B3" s="14" t="s">
        <v>24</v>
      </c>
      <c r="C3" s="13">
        <v>9</v>
      </c>
      <c r="D3" s="13">
        <v>1</v>
      </c>
      <c r="E3" s="13"/>
      <c r="F3" s="13">
        <v>18</v>
      </c>
      <c r="G3" s="13">
        <v>8</v>
      </c>
      <c r="H3" s="13">
        <f aca="true" t="shared" si="0" ref="H3:H8">C3+D3+E3+F3+G3</f>
        <v>36</v>
      </c>
    </row>
    <row r="4" spans="1:8" ht="18">
      <c r="A4" s="13">
        <v>2</v>
      </c>
      <c r="B4" s="14" t="s">
        <v>22</v>
      </c>
      <c r="C4" s="13">
        <v>13</v>
      </c>
      <c r="D4" s="13"/>
      <c r="E4" s="13"/>
      <c r="F4" s="13">
        <v>3</v>
      </c>
      <c r="G4" s="13">
        <v>1</v>
      </c>
      <c r="H4" s="13">
        <f t="shared" si="0"/>
        <v>17</v>
      </c>
    </row>
    <row r="5" spans="1:8" ht="18">
      <c r="A5" s="13">
        <v>3</v>
      </c>
      <c r="B5" s="14" t="s">
        <v>23</v>
      </c>
      <c r="C5" s="13">
        <v>6</v>
      </c>
      <c r="D5" s="13">
        <v>1</v>
      </c>
      <c r="E5" s="13"/>
      <c r="F5" s="13">
        <v>1</v>
      </c>
      <c r="G5" s="13"/>
      <c r="H5" s="13">
        <f t="shared" si="0"/>
        <v>8</v>
      </c>
    </row>
    <row r="6" spans="1:8" ht="16.5" customHeight="1">
      <c r="A6" s="13">
        <v>4</v>
      </c>
      <c r="B6" s="14" t="s">
        <v>47</v>
      </c>
      <c r="C6" s="13">
        <v>3</v>
      </c>
      <c r="D6" s="13"/>
      <c r="E6" s="13"/>
      <c r="F6" s="13">
        <v>4</v>
      </c>
      <c r="G6" s="13"/>
      <c r="H6" s="13">
        <f t="shared" si="0"/>
        <v>7</v>
      </c>
    </row>
    <row r="7" spans="1:8" ht="18">
      <c r="A7" s="13">
        <v>5</v>
      </c>
      <c r="B7" s="14" t="s">
        <v>25</v>
      </c>
      <c r="C7" s="13">
        <v>11</v>
      </c>
      <c r="D7" s="13"/>
      <c r="E7" s="13"/>
      <c r="F7" s="13">
        <v>2</v>
      </c>
      <c r="G7" s="13">
        <v>2</v>
      </c>
      <c r="H7" s="13">
        <f t="shared" si="0"/>
        <v>15</v>
      </c>
    </row>
    <row r="8" spans="1:8" ht="18">
      <c r="A8" s="13">
        <v>6</v>
      </c>
      <c r="B8" s="38" t="s">
        <v>65</v>
      </c>
      <c r="C8" s="13"/>
      <c r="D8" s="13"/>
      <c r="E8" s="13"/>
      <c r="F8" s="13"/>
      <c r="G8" s="13">
        <v>1</v>
      </c>
      <c r="H8" s="13">
        <f t="shared" si="0"/>
        <v>1</v>
      </c>
    </row>
    <row r="9" spans="1:8" ht="18">
      <c r="A9" s="181" t="s">
        <v>9</v>
      </c>
      <c r="B9" s="182"/>
      <c r="C9" s="13">
        <f aca="true" t="shared" si="1" ref="C9:H9">SUM(C3:C8)</f>
        <v>42</v>
      </c>
      <c r="D9" s="13">
        <f t="shared" si="1"/>
        <v>2</v>
      </c>
      <c r="E9" s="13"/>
      <c r="F9" s="13">
        <f t="shared" si="1"/>
        <v>28</v>
      </c>
      <c r="G9" s="13">
        <f t="shared" si="1"/>
        <v>12</v>
      </c>
      <c r="H9" s="13">
        <f t="shared" si="1"/>
        <v>84</v>
      </c>
    </row>
  </sheetData>
  <sheetProtection/>
  <mergeCells count="2">
    <mergeCell ref="A9:B9"/>
    <mergeCell ref="A1:H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A1">
      <selection activeCell="D8" sqref="D8"/>
    </sheetView>
  </sheetViews>
  <sheetFormatPr defaultColWidth="24.421875" defaultRowHeight="12.75"/>
  <cols>
    <col min="1" max="1" width="9.140625" style="11" customWidth="1"/>
    <col min="2" max="2" width="33.140625" style="11" customWidth="1"/>
    <col min="3" max="3" width="20.28125" style="11" customWidth="1"/>
    <col min="4" max="4" width="16.57421875" style="11" customWidth="1"/>
    <col min="5" max="5" width="14.00390625" style="11" customWidth="1"/>
    <col min="6" max="7" width="20.421875" style="11" customWidth="1"/>
    <col min="8" max="8" width="24.421875" style="11" customWidth="1"/>
    <col min="9" max="9" width="14.28125" style="11" customWidth="1"/>
    <col min="10" max="10" width="19.28125" style="11" customWidth="1"/>
    <col min="11" max="16384" width="24.421875" style="11" customWidth="1"/>
  </cols>
  <sheetData>
    <row r="1" spans="1:10" ht="69.75" customHeight="1">
      <c r="A1" s="183" t="s">
        <v>143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72">
      <c r="A2" s="12" t="s">
        <v>21</v>
      </c>
      <c r="B2" s="12" t="s">
        <v>18</v>
      </c>
      <c r="C2" s="12" t="s">
        <v>19</v>
      </c>
      <c r="D2" s="12" t="s">
        <v>48</v>
      </c>
      <c r="E2" s="12" t="s">
        <v>78</v>
      </c>
      <c r="F2" s="12" t="s">
        <v>70</v>
      </c>
      <c r="G2" s="12" t="s">
        <v>71</v>
      </c>
      <c r="H2" s="12" t="s">
        <v>20</v>
      </c>
      <c r="I2" s="12"/>
      <c r="J2" s="83" t="s">
        <v>121</v>
      </c>
    </row>
    <row r="3" spans="1:10" ht="18">
      <c r="A3" s="13">
        <v>1</v>
      </c>
      <c r="B3" s="14" t="s">
        <v>24</v>
      </c>
      <c r="C3" s="35" t="s">
        <v>80</v>
      </c>
      <c r="D3" s="35" t="s">
        <v>50</v>
      </c>
      <c r="E3" s="35" t="s">
        <v>101</v>
      </c>
      <c r="F3" s="35" t="s">
        <v>102</v>
      </c>
      <c r="G3" s="35" t="s">
        <v>103</v>
      </c>
      <c r="H3" s="35" t="s">
        <v>104</v>
      </c>
      <c r="I3" s="35"/>
      <c r="J3" s="84" t="s">
        <v>123</v>
      </c>
    </row>
    <row r="4" spans="1:10" ht="18">
      <c r="A4" s="13">
        <v>2</v>
      </c>
      <c r="B4" s="14" t="s">
        <v>22</v>
      </c>
      <c r="C4" s="35" t="s">
        <v>105</v>
      </c>
      <c r="D4" s="35"/>
      <c r="E4" s="35" t="s">
        <v>105</v>
      </c>
      <c r="F4" s="35" t="s">
        <v>106</v>
      </c>
      <c r="G4" s="35" t="s">
        <v>49</v>
      </c>
      <c r="H4" s="35" t="s">
        <v>107</v>
      </c>
      <c r="I4" s="35"/>
      <c r="J4" s="84">
        <v>10</v>
      </c>
    </row>
    <row r="5" spans="1:10" ht="18">
      <c r="A5" s="13">
        <v>3</v>
      </c>
      <c r="B5" s="14" t="s">
        <v>23</v>
      </c>
      <c r="C5" s="35" t="s">
        <v>90</v>
      </c>
      <c r="D5" s="35" t="s">
        <v>54</v>
      </c>
      <c r="E5" s="35" t="s">
        <v>108</v>
      </c>
      <c r="F5" s="35" t="s">
        <v>49</v>
      </c>
      <c r="G5" s="35"/>
      <c r="H5" s="35" t="s">
        <v>94</v>
      </c>
      <c r="I5" s="35"/>
      <c r="J5" s="84" t="s">
        <v>49</v>
      </c>
    </row>
    <row r="6" spans="1:10" ht="16.5" customHeight="1">
      <c r="A6" s="13">
        <v>4</v>
      </c>
      <c r="B6" s="14" t="s">
        <v>47</v>
      </c>
      <c r="C6" s="35" t="s">
        <v>109</v>
      </c>
      <c r="D6" s="35"/>
      <c r="E6" s="35" t="s">
        <v>109</v>
      </c>
      <c r="F6" s="35" t="s">
        <v>110</v>
      </c>
      <c r="G6" s="35"/>
      <c r="H6" s="35" t="s">
        <v>111</v>
      </c>
      <c r="I6" s="35"/>
      <c r="J6" s="84"/>
    </row>
    <row r="7" spans="1:10" ht="18">
      <c r="A7" s="13">
        <v>5</v>
      </c>
      <c r="B7" s="14" t="s">
        <v>25</v>
      </c>
      <c r="C7" s="35" t="s">
        <v>112</v>
      </c>
      <c r="D7" s="35"/>
      <c r="E7" s="35" t="s">
        <v>112</v>
      </c>
      <c r="F7" s="35" t="s">
        <v>113</v>
      </c>
      <c r="G7" s="35" t="s">
        <v>114</v>
      </c>
      <c r="H7" s="35" t="s">
        <v>115</v>
      </c>
      <c r="I7" s="35"/>
      <c r="J7" s="84" t="s">
        <v>122</v>
      </c>
    </row>
    <row r="8" spans="1:10" ht="18">
      <c r="A8" s="13">
        <v>6</v>
      </c>
      <c r="B8" s="38" t="s">
        <v>65</v>
      </c>
      <c r="C8" s="34"/>
      <c r="D8" s="34"/>
      <c r="E8" s="35"/>
      <c r="F8" s="35"/>
      <c r="G8" s="35" t="s">
        <v>49</v>
      </c>
      <c r="H8" s="35" t="s">
        <v>49</v>
      </c>
      <c r="I8" s="35"/>
      <c r="J8" s="84"/>
    </row>
    <row r="9" spans="1:10" s="41" customFormat="1" ht="18">
      <c r="A9" s="184" t="s">
        <v>9</v>
      </c>
      <c r="B9" s="185"/>
      <c r="C9" s="40" t="s">
        <v>116</v>
      </c>
      <c r="D9" s="40" t="s">
        <v>93</v>
      </c>
      <c r="E9" s="39" t="s">
        <v>117</v>
      </c>
      <c r="F9" s="39" t="s">
        <v>118</v>
      </c>
      <c r="G9" s="39" t="s">
        <v>119</v>
      </c>
      <c r="H9" s="39" t="s">
        <v>120</v>
      </c>
      <c r="I9" s="39"/>
      <c r="J9" s="85" t="s">
        <v>106</v>
      </c>
    </row>
    <row r="12" spans="1:10" ht="36">
      <c r="A12" s="35">
        <v>1</v>
      </c>
      <c r="B12" s="12" t="s">
        <v>96</v>
      </c>
      <c r="C12" s="35" t="s">
        <v>124</v>
      </c>
      <c r="E12" s="99" t="s">
        <v>133</v>
      </c>
      <c r="F12" s="100" t="s">
        <v>144</v>
      </c>
      <c r="G12" s="98" t="s">
        <v>86</v>
      </c>
      <c r="H12" s="97" t="s">
        <v>142</v>
      </c>
      <c r="I12" s="98" t="s">
        <v>144</v>
      </c>
      <c r="J12" s="98" t="s">
        <v>87</v>
      </c>
    </row>
    <row r="13" spans="1:10" ht="36">
      <c r="A13" s="35" t="s">
        <v>51</v>
      </c>
      <c r="B13" s="12" t="s">
        <v>58</v>
      </c>
      <c r="C13" s="12" t="s">
        <v>125</v>
      </c>
      <c r="E13" s="87" t="s">
        <v>59</v>
      </c>
      <c r="F13" s="93" t="s">
        <v>95</v>
      </c>
      <c r="G13" s="88" t="s">
        <v>54</v>
      </c>
      <c r="H13" s="90" t="s">
        <v>73</v>
      </c>
      <c r="I13" s="90" t="s">
        <v>72</v>
      </c>
      <c r="J13" s="35">
        <v>1</v>
      </c>
    </row>
    <row r="14" spans="1:10" ht="54">
      <c r="A14" s="35" t="s">
        <v>50</v>
      </c>
      <c r="B14" s="83" t="s">
        <v>127</v>
      </c>
      <c r="C14" s="83" t="s">
        <v>126</v>
      </c>
      <c r="E14" s="87" t="s">
        <v>134</v>
      </c>
      <c r="F14" s="93" t="s">
        <v>91</v>
      </c>
      <c r="G14" s="88" t="s">
        <v>52</v>
      </c>
      <c r="H14" s="90" t="s">
        <v>82</v>
      </c>
      <c r="I14" s="90" t="s">
        <v>75</v>
      </c>
      <c r="J14" s="35">
        <v>2</v>
      </c>
    </row>
    <row r="15" spans="1:10" ht="27.75" customHeight="1">
      <c r="A15" s="35" t="s">
        <v>52</v>
      </c>
      <c r="B15" s="186" t="s">
        <v>53</v>
      </c>
      <c r="C15" s="12" t="s">
        <v>128</v>
      </c>
      <c r="E15" s="87" t="s">
        <v>84</v>
      </c>
      <c r="F15" s="93" t="s">
        <v>138</v>
      </c>
      <c r="G15" s="88" t="s">
        <v>51</v>
      </c>
      <c r="H15" s="90" t="s">
        <v>76</v>
      </c>
      <c r="I15" s="90" t="s">
        <v>75</v>
      </c>
      <c r="J15" s="35">
        <v>3</v>
      </c>
    </row>
    <row r="16" spans="1:10" ht="36">
      <c r="A16" s="35" t="s">
        <v>54</v>
      </c>
      <c r="B16" s="187"/>
      <c r="C16" s="12" t="s">
        <v>129</v>
      </c>
      <c r="E16" s="87" t="s">
        <v>98</v>
      </c>
      <c r="F16" s="93">
        <v>40</v>
      </c>
      <c r="G16" s="88" t="s">
        <v>50</v>
      </c>
      <c r="H16" s="90" t="s">
        <v>74</v>
      </c>
      <c r="I16" s="88" t="s">
        <v>72</v>
      </c>
      <c r="J16" s="35">
        <v>1</v>
      </c>
    </row>
    <row r="17" spans="1:10" ht="18">
      <c r="A17" s="35"/>
      <c r="B17" s="188"/>
      <c r="C17" s="12" t="s">
        <v>130</v>
      </c>
      <c r="E17" s="87" t="s">
        <v>60</v>
      </c>
      <c r="F17" s="93" t="s">
        <v>81</v>
      </c>
      <c r="G17" s="88" t="s">
        <v>51</v>
      </c>
      <c r="H17" s="88" t="s">
        <v>77</v>
      </c>
      <c r="I17" s="88" t="s">
        <v>83</v>
      </c>
      <c r="J17" s="35">
        <v>1</v>
      </c>
    </row>
    <row r="18" spans="1:10" ht="18">
      <c r="A18" s="35"/>
      <c r="B18" s="43" t="s">
        <v>55</v>
      </c>
      <c r="C18" s="43" t="s">
        <v>131</v>
      </c>
      <c r="E18" s="87" t="s">
        <v>61</v>
      </c>
      <c r="F18" s="93" t="s">
        <v>135</v>
      </c>
      <c r="G18" s="88" t="s">
        <v>79</v>
      </c>
      <c r="H18" s="88" t="s">
        <v>85</v>
      </c>
      <c r="I18" s="88" t="s">
        <v>83</v>
      </c>
      <c r="J18" s="35">
        <v>1</v>
      </c>
    </row>
    <row r="19" spans="1:10" ht="18">
      <c r="A19" s="12"/>
      <c r="B19" s="86" t="s">
        <v>56</v>
      </c>
      <c r="C19" s="86" t="s">
        <v>126</v>
      </c>
      <c r="E19" s="87" t="s">
        <v>62</v>
      </c>
      <c r="F19" s="93" t="s">
        <v>136</v>
      </c>
      <c r="G19" s="88" t="s">
        <v>50</v>
      </c>
      <c r="H19" s="89" t="s">
        <v>57</v>
      </c>
      <c r="I19" s="89" t="s">
        <v>140</v>
      </c>
      <c r="J19" s="89" t="s">
        <v>141</v>
      </c>
    </row>
    <row r="20" spans="1:10" ht="18">
      <c r="A20" s="12"/>
      <c r="B20" s="43" t="s">
        <v>57</v>
      </c>
      <c r="C20" s="43" t="s">
        <v>132</v>
      </c>
      <c r="E20" s="87" t="s">
        <v>97</v>
      </c>
      <c r="F20" s="94" t="s">
        <v>49</v>
      </c>
      <c r="G20" s="88" t="s">
        <v>79</v>
      </c>
      <c r="H20" s="91"/>
      <c r="I20" s="91"/>
      <c r="J20" s="91"/>
    </row>
    <row r="21" spans="1:10" ht="18">
      <c r="A21" s="42"/>
      <c r="B21" s="81"/>
      <c r="C21" s="81"/>
      <c r="E21" s="87" t="s">
        <v>63</v>
      </c>
      <c r="F21" s="94" t="s">
        <v>92</v>
      </c>
      <c r="G21" s="88" t="s">
        <v>51</v>
      </c>
      <c r="H21" s="91"/>
      <c r="I21" s="91"/>
      <c r="J21" s="91"/>
    </row>
    <row r="22" spans="1:10" ht="18">
      <c r="A22" s="42"/>
      <c r="B22" s="42"/>
      <c r="C22" s="42"/>
      <c r="E22" s="87" t="s">
        <v>137</v>
      </c>
      <c r="F22" s="93" t="s">
        <v>135</v>
      </c>
      <c r="G22" s="88" t="s">
        <v>79</v>
      </c>
      <c r="H22" s="88"/>
      <c r="I22" s="88"/>
      <c r="J22" s="88"/>
    </row>
    <row r="23" spans="5:10" ht="18">
      <c r="E23" s="96" t="s">
        <v>57</v>
      </c>
      <c r="F23" s="95" t="s">
        <v>139</v>
      </c>
      <c r="G23" s="89" t="s">
        <v>92</v>
      </c>
      <c r="H23" s="92"/>
      <c r="I23" s="92"/>
      <c r="J23" s="92"/>
    </row>
  </sheetData>
  <sheetProtection/>
  <mergeCells count="3">
    <mergeCell ref="A1:J1"/>
    <mergeCell ref="A9:B9"/>
    <mergeCell ref="B15:B17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NATALIA</cp:lastModifiedBy>
  <cp:lastPrinted>2022-07-15T08:08:50Z</cp:lastPrinted>
  <dcterms:created xsi:type="dcterms:W3CDTF">1996-10-08T23:32:33Z</dcterms:created>
  <dcterms:modified xsi:type="dcterms:W3CDTF">2022-09-26T13:03:15Z</dcterms:modified>
  <cp:category/>
  <cp:version/>
  <cp:contentType/>
  <cp:contentStatus/>
</cp:coreProperties>
</file>